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360" yWindow="15" windowWidth="16440" windowHeight="10050"/>
  </bookViews>
  <sheets>
    <sheet name="Data" sheetId="1" r:id="rId1"/>
    <sheet name="Charts" sheetId="2" r:id="rId2"/>
    <sheet name="Documentation" sheetId="4" r:id="rId3"/>
    <sheet name="Statistics" sheetId="5" r:id="rId4"/>
    <sheet name="Input_Data" sheetId="6" r:id="rId5"/>
    <sheet name="Periodograms" sheetId="7" r:id="rId6"/>
  </sheets>
  <definedNames>
    <definedName name="Cell_125">Data!#REF!</definedName>
    <definedName name="Cell_13">Data!#REF!</definedName>
    <definedName name="Cell_41">Data!#REF!</definedName>
    <definedName name="Cell_41b">Data!#REF!</definedName>
    <definedName name="Cell_4636">Data!#REF!</definedName>
    <definedName name="DeltaTsite">Data!$D$2:$D$1048576</definedName>
    <definedName name="KyrBP">Data!$B$2:$B$1048576</definedName>
    <definedName name="Peak_125">Data!#REF!</definedName>
    <definedName name="Peak_13">Data!#REF!</definedName>
    <definedName name="Peak_41">Data!#REF!</definedName>
    <definedName name="Peak_41b">Data!#REF!</definedName>
    <definedName name="Peak_4636">Data!#REF!</definedName>
  </definedNames>
  <calcPr calcId="125725"/>
</workbook>
</file>

<file path=xl/calcChain.xml><?xml version="1.0" encoding="utf-8"?>
<calcChain xmlns="http://schemas.openxmlformats.org/spreadsheetml/2006/main">
  <c r="AG10" i="1"/>
  <c r="AG9"/>
  <c r="AG8"/>
  <c r="AG7"/>
  <c r="AG6"/>
  <c r="AG5"/>
  <c r="AG4"/>
  <c r="AG3"/>
  <c r="AG2"/>
  <c r="AM15"/>
  <c r="AN15"/>
  <c r="AO15" s="1"/>
  <c r="AP15"/>
  <c r="AM16"/>
  <c r="AN16"/>
  <c r="AO16" s="1"/>
  <c r="AP16"/>
  <c r="AM17"/>
  <c r="AN17"/>
  <c r="AO17" s="1"/>
  <c r="AP17"/>
  <c r="AM18"/>
  <c r="AN18"/>
  <c r="AO18" s="1"/>
  <c r="AP18"/>
  <c r="AM19"/>
  <c r="AN19"/>
  <c r="AO19" s="1"/>
  <c r="AP19"/>
  <c r="AM20"/>
  <c r="AN20"/>
  <c r="AO20" s="1"/>
  <c r="AP20"/>
  <c r="AM21"/>
  <c r="AN21"/>
  <c r="AO21" s="1"/>
  <c r="AP21"/>
  <c r="AM22"/>
  <c r="AN22"/>
  <c r="AO22" s="1"/>
  <c r="AP22"/>
  <c r="AM23"/>
  <c r="AN23"/>
  <c r="AO23" s="1"/>
  <c r="AP23"/>
  <c r="AM24"/>
  <c r="AN24"/>
  <c r="AO24" s="1"/>
  <c r="AP24"/>
  <c r="AM25"/>
  <c r="AN25"/>
  <c r="AO25" s="1"/>
  <c r="AP25"/>
  <c r="AM26"/>
  <c r="AN26"/>
  <c r="AO26" s="1"/>
  <c r="AP26"/>
  <c r="AM27"/>
  <c r="AN27"/>
  <c r="AO27" s="1"/>
  <c r="AP27"/>
  <c r="AM28"/>
  <c r="AN28"/>
  <c r="AO28" s="1"/>
  <c r="AP28"/>
  <c r="AM29"/>
  <c r="AN29"/>
  <c r="AO29" s="1"/>
  <c r="AP29"/>
  <c r="AM30"/>
  <c r="AN30"/>
  <c r="AO30" s="1"/>
  <c r="AP30"/>
  <c r="AM31"/>
  <c r="AN31"/>
  <c r="AO31" s="1"/>
  <c r="AP31"/>
  <c r="AM32"/>
  <c r="AN32"/>
  <c r="AO32" s="1"/>
  <c r="AP32"/>
  <c r="AM33"/>
  <c r="AN33"/>
  <c r="AO33" s="1"/>
  <c r="AP33"/>
  <c r="AM34"/>
  <c r="AN34"/>
  <c r="AO34" s="1"/>
  <c r="AP34"/>
  <c r="AM35"/>
  <c r="AN35"/>
  <c r="AO35" s="1"/>
  <c r="AP35"/>
  <c r="AM36"/>
  <c r="AN36"/>
  <c r="AO36" s="1"/>
  <c r="AP36"/>
  <c r="AM37"/>
  <c r="AN37"/>
  <c r="AO37" s="1"/>
  <c r="AP37"/>
  <c r="AM38"/>
  <c r="AN38"/>
  <c r="AO38" s="1"/>
  <c r="AP38"/>
  <c r="AM39"/>
  <c r="AN39"/>
  <c r="AO39" s="1"/>
  <c r="AP39"/>
  <c r="AM40"/>
  <c r="AN40"/>
  <c r="AO40" s="1"/>
  <c r="AP40"/>
  <c r="AM41"/>
  <c r="AN41"/>
  <c r="AO41" s="1"/>
  <c r="AP41"/>
  <c r="AM42"/>
  <c r="AN42"/>
  <c r="AO42" s="1"/>
  <c r="AP42"/>
  <c r="AM43"/>
  <c r="AN43"/>
  <c r="AO43" s="1"/>
  <c r="AP43"/>
  <c r="AM44"/>
  <c r="AN44"/>
  <c r="AO44" s="1"/>
  <c r="AP44"/>
  <c r="AM45"/>
  <c r="AN45"/>
  <c r="AO45" s="1"/>
  <c r="AP45"/>
  <c r="AM46"/>
  <c r="AN46"/>
  <c r="AO46" s="1"/>
  <c r="AP46"/>
  <c r="AM47"/>
  <c r="AN47"/>
  <c r="AO47" s="1"/>
  <c r="AP47"/>
  <c r="AM48"/>
  <c r="AN48"/>
  <c r="AO48" s="1"/>
  <c r="AP48"/>
  <c r="AM49"/>
  <c r="AN49"/>
  <c r="AO49" s="1"/>
  <c r="AP49"/>
  <c r="AM50"/>
  <c r="AN50"/>
  <c r="AO50" s="1"/>
  <c r="AP50"/>
  <c r="AM51"/>
  <c r="AN51"/>
  <c r="AO51" s="1"/>
  <c r="AP51"/>
  <c r="AM52"/>
  <c r="AN52"/>
  <c r="AO52" s="1"/>
  <c r="AP52"/>
  <c r="AM53"/>
  <c r="AN53"/>
  <c r="AO53" s="1"/>
  <c r="AP53"/>
  <c r="AM54"/>
  <c r="AN54"/>
  <c r="AO54" s="1"/>
  <c r="AP54"/>
  <c r="AM55"/>
  <c r="AN55"/>
  <c r="AO55" s="1"/>
  <c r="AP55"/>
  <c r="AM56"/>
  <c r="AN56"/>
  <c r="AO56" s="1"/>
  <c r="AP56"/>
  <c r="AM57"/>
  <c r="AN57"/>
  <c r="AO57" s="1"/>
  <c r="AP57"/>
  <c r="AM58"/>
  <c r="AN58"/>
  <c r="AO58" s="1"/>
  <c r="AP58"/>
  <c r="AM59"/>
  <c r="AN59"/>
  <c r="AO59" s="1"/>
  <c r="AP59"/>
  <c r="AM60"/>
  <c r="AN60"/>
  <c r="AO60" s="1"/>
  <c r="AP60"/>
  <c r="AM61"/>
  <c r="AN61"/>
  <c r="AO61" s="1"/>
  <c r="AP61"/>
  <c r="AM62"/>
  <c r="AN62"/>
  <c r="AO62" s="1"/>
  <c r="AP62"/>
  <c r="AM63"/>
  <c r="AN63"/>
  <c r="AO63" s="1"/>
  <c r="AP63"/>
  <c r="AM64"/>
  <c r="AN64"/>
  <c r="AO64" s="1"/>
  <c r="AP64"/>
  <c r="AM65"/>
  <c r="AN65"/>
  <c r="AO65" s="1"/>
  <c r="AP65"/>
  <c r="AM66"/>
  <c r="AN66"/>
  <c r="AO66" s="1"/>
  <c r="AP66"/>
  <c r="AM67"/>
  <c r="AN67"/>
  <c r="AO67" s="1"/>
  <c r="AP67"/>
  <c r="AM68"/>
  <c r="AN68"/>
  <c r="AO68" s="1"/>
  <c r="AP68"/>
  <c r="AM69"/>
  <c r="AN69"/>
  <c r="AO69" s="1"/>
  <c r="AP69"/>
  <c r="AM70"/>
  <c r="AN70"/>
  <c r="AO70" s="1"/>
  <c r="AP70"/>
  <c r="AM71"/>
  <c r="AN71"/>
  <c r="AO71" s="1"/>
  <c r="AP71"/>
  <c r="AN14"/>
  <c r="AP14" s="1"/>
  <c r="AM14"/>
  <c r="AO14" s="1"/>
  <c r="AN13"/>
  <c r="AP13" s="1"/>
  <c r="AM13"/>
  <c r="AO13" s="1"/>
  <c r="AN12"/>
  <c r="AP12" s="1"/>
  <c r="AM12"/>
  <c r="AO12" s="1"/>
  <c r="AN11"/>
  <c r="AP11" s="1"/>
  <c r="AM11"/>
  <c r="AO11" s="1"/>
  <c r="AN10"/>
  <c r="AP10" s="1"/>
  <c r="AM10"/>
  <c r="AO10" s="1"/>
  <c r="Y15"/>
  <c r="Z15"/>
  <c r="AA15" s="1"/>
  <c r="AB15"/>
  <c r="Y16"/>
  <c r="Z16"/>
  <c r="AA16" s="1"/>
  <c r="AB16"/>
  <c r="Y17"/>
  <c r="Z17"/>
  <c r="AA17" s="1"/>
  <c r="AB17"/>
  <c r="Y18"/>
  <c r="Z18"/>
  <c r="AA18" s="1"/>
  <c r="AB18"/>
  <c r="Y19"/>
  <c r="Z19"/>
  <c r="AA19" s="1"/>
  <c r="AB19"/>
  <c r="Y20"/>
  <c r="Z20"/>
  <c r="AA20" s="1"/>
  <c r="AB20"/>
  <c r="Y21"/>
  <c r="Z21"/>
  <c r="AA21" s="1"/>
  <c r="AB21"/>
  <c r="Y22"/>
  <c r="Z22"/>
  <c r="AA22" s="1"/>
  <c r="AB22"/>
  <c r="Y23"/>
  <c r="Z23"/>
  <c r="AA23" s="1"/>
  <c r="AB23"/>
  <c r="Y24"/>
  <c r="Z24"/>
  <c r="AA24" s="1"/>
  <c r="AB24"/>
  <c r="Y25"/>
  <c r="Z25"/>
  <c r="AA25" s="1"/>
  <c r="AB25"/>
  <c r="Y26"/>
  <c r="Z26"/>
  <c r="AA26" s="1"/>
  <c r="AB26"/>
  <c r="Y27"/>
  <c r="Z27"/>
  <c r="AA27" s="1"/>
  <c r="AB27"/>
  <c r="Y28"/>
  <c r="Z28"/>
  <c r="AA28" s="1"/>
  <c r="AB28"/>
  <c r="Y29"/>
  <c r="Z29"/>
  <c r="AA29" s="1"/>
  <c r="AB29"/>
  <c r="Y30"/>
  <c r="Z30"/>
  <c r="AA30" s="1"/>
  <c r="AB30"/>
  <c r="Y31"/>
  <c r="Z31"/>
  <c r="AA31" s="1"/>
  <c r="AB31"/>
  <c r="Y32"/>
  <c r="Z32"/>
  <c r="AA32" s="1"/>
  <c r="AB32"/>
  <c r="Y33"/>
  <c r="Z33"/>
  <c r="AA33" s="1"/>
  <c r="AB33"/>
  <c r="Y34"/>
  <c r="Z34"/>
  <c r="AA34" s="1"/>
  <c r="AB34"/>
  <c r="Y35"/>
  <c r="Z35"/>
  <c r="AA35" s="1"/>
  <c r="AB35"/>
  <c r="Y36"/>
  <c r="Z36"/>
  <c r="AA36" s="1"/>
  <c r="AB36"/>
  <c r="Y37"/>
  <c r="Z37"/>
  <c r="AA37" s="1"/>
  <c r="AB37"/>
  <c r="Y38"/>
  <c r="Z38"/>
  <c r="AA38" s="1"/>
  <c r="AB38"/>
  <c r="Y39"/>
  <c r="Z39"/>
  <c r="AA39" s="1"/>
  <c r="AB39"/>
  <c r="Y40"/>
  <c r="Z40"/>
  <c r="AA40" s="1"/>
  <c r="AB40"/>
  <c r="Y41"/>
  <c r="Z41"/>
  <c r="AA41" s="1"/>
  <c r="AB41"/>
  <c r="Y42"/>
  <c r="Z42"/>
  <c r="AA42" s="1"/>
  <c r="AB42"/>
  <c r="Y43"/>
  <c r="Z43"/>
  <c r="AA43" s="1"/>
  <c r="AB43"/>
  <c r="Y44"/>
  <c r="Z44"/>
  <c r="AA44" s="1"/>
  <c r="AB44"/>
  <c r="Y45"/>
  <c r="Z45"/>
  <c r="AA45" s="1"/>
  <c r="AB45"/>
  <c r="Y46"/>
  <c r="Z46"/>
  <c r="AA46" s="1"/>
  <c r="AB46"/>
  <c r="Y47"/>
  <c r="Z47"/>
  <c r="AA47" s="1"/>
  <c r="AB47"/>
  <c r="Y48"/>
  <c r="Z48"/>
  <c r="AA48" s="1"/>
  <c r="AB48"/>
  <c r="Y49"/>
  <c r="Z49"/>
  <c r="AA49" s="1"/>
  <c r="AB49"/>
  <c r="Y50"/>
  <c r="Z50"/>
  <c r="AA50" s="1"/>
  <c r="AB50"/>
  <c r="Y51"/>
  <c r="Z51"/>
  <c r="AA51" s="1"/>
  <c r="AB51"/>
  <c r="Y52"/>
  <c r="Z52"/>
  <c r="AA52" s="1"/>
  <c r="AB52"/>
  <c r="Y53"/>
  <c r="Z53"/>
  <c r="AA53" s="1"/>
  <c r="AB53"/>
  <c r="Y54"/>
  <c r="Z54"/>
  <c r="AA54" s="1"/>
  <c r="AB54"/>
  <c r="Y55"/>
  <c r="Z55"/>
  <c r="AA55" s="1"/>
  <c r="AB55"/>
  <c r="Y56"/>
  <c r="Z56"/>
  <c r="AA56" s="1"/>
  <c r="AB56"/>
  <c r="Y57"/>
  <c r="Z57"/>
  <c r="AA57" s="1"/>
  <c r="AB57"/>
  <c r="Y58"/>
  <c r="Z58"/>
  <c r="AA58" s="1"/>
  <c r="AB58"/>
  <c r="Y59"/>
  <c r="Z59"/>
  <c r="AA59" s="1"/>
  <c r="AB59"/>
  <c r="Y60"/>
  <c r="Z60"/>
  <c r="AA60" s="1"/>
  <c r="AB60"/>
  <c r="Y61"/>
  <c r="Z61"/>
  <c r="AA61" s="1"/>
  <c r="AB61"/>
  <c r="Y62"/>
  <c r="Z62"/>
  <c r="AA62" s="1"/>
  <c r="AB62"/>
  <c r="Y63"/>
  <c r="Z63"/>
  <c r="AA63" s="1"/>
  <c r="AB63"/>
  <c r="Y64"/>
  <c r="Z64"/>
  <c r="AA64" s="1"/>
  <c r="AB64"/>
  <c r="Y65"/>
  <c r="Z65"/>
  <c r="AA65" s="1"/>
  <c r="AB65"/>
  <c r="Y66"/>
  <c r="Z66"/>
  <c r="AA66" s="1"/>
  <c r="AB66"/>
  <c r="Y67"/>
  <c r="Z67"/>
  <c r="AA67" s="1"/>
  <c r="AB67"/>
  <c r="Y68"/>
  <c r="Z68"/>
  <c r="AA68" s="1"/>
  <c r="AB68"/>
  <c r="Y69"/>
  <c r="Z69"/>
  <c r="AA69" s="1"/>
  <c r="AB69"/>
  <c r="Y70"/>
  <c r="Z70"/>
  <c r="AA70" s="1"/>
  <c r="AB70"/>
  <c r="Y71"/>
  <c r="Z71"/>
  <c r="AA71" s="1"/>
  <c r="AB71"/>
  <c r="Y72"/>
  <c r="Z72"/>
  <c r="AA72" s="1"/>
  <c r="AB72"/>
  <c r="Y73"/>
  <c r="Z73"/>
  <c r="AA73" s="1"/>
  <c r="AB73"/>
  <c r="Y74"/>
  <c r="Z74"/>
  <c r="AA74" s="1"/>
  <c r="AB74"/>
  <c r="Y75"/>
  <c r="Z75"/>
  <c r="AA75" s="1"/>
  <c r="AB75"/>
  <c r="Y76"/>
  <c r="Z76"/>
  <c r="AA76" s="1"/>
  <c r="AB76"/>
  <c r="Y77"/>
  <c r="Z77"/>
  <c r="AA77" s="1"/>
  <c r="AB77"/>
  <c r="Y78"/>
  <c r="Z78"/>
  <c r="AA78" s="1"/>
  <c r="AB78"/>
  <c r="Y79"/>
  <c r="Z79"/>
  <c r="AA79" s="1"/>
  <c r="AB79"/>
  <c r="Y80"/>
  <c r="Z80"/>
  <c r="AA80" s="1"/>
  <c r="AB80"/>
  <c r="Y81"/>
  <c r="Z81"/>
  <c r="AA81" s="1"/>
  <c r="AB81"/>
  <c r="Y82"/>
  <c r="Z82"/>
  <c r="AA82" s="1"/>
  <c r="AB82"/>
  <c r="Y83"/>
  <c r="Z83"/>
  <c r="AA83" s="1"/>
  <c r="AB83"/>
  <c r="Y84"/>
  <c r="Z84"/>
  <c r="AA84" s="1"/>
  <c r="AB84"/>
  <c r="Y85"/>
  <c r="Z85"/>
  <c r="AA85" s="1"/>
  <c r="AB85"/>
  <c r="Y86"/>
  <c r="Z86"/>
  <c r="AA86" s="1"/>
  <c r="AB86"/>
  <c r="Y87"/>
  <c r="Z87"/>
  <c r="AA87" s="1"/>
  <c r="AB87"/>
  <c r="Y88"/>
  <c r="Z88"/>
  <c r="AA88" s="1"/>
  <c r="AB88"/>
  <c r="Y89"/>
  <c r="Z89"/>
  <c r="AA89" s="1"/>
  <c r="AB89"/>
  <c r="Y90"/>
  <c r="Z90"/>
  <c r="AA90" s="1"/>
  <c r="AB90"/>
  <c r="Y91"/>
  <c r="Z91"/>
  <c r="AA91" s="1"/>
  <c r="AB91"/>
  <c r="Y92"/>
  <c r="Z92"/>
  <c r="AA92" s="1"/>
  <c r="AB92"/>
  <c r="Y93"/>
  <c r="Z93"/>
  <c r="AA93" s="1"/>
  <c r="AB93"/>
  <c r="Y94"/>
  <c r="Z94"/>
  <c r="AA94" s="1"/>
  <c r="AB94"/>
  <c r="Y95"/>
  <c r="Z95"/>
  <c r="AA95" s="1"/>
  <c r="AB95"/>
  <c r="Y96"/>
  <c r="Z96"/>
  <c r="AA96" s="1"/>
  <c r="AB96"/>
  <c r="Y97"/>
  <c r="Z97"/>
  <c r="AA97" s="1"/>
  <c r="AB97"/>
  <c r="Y98"/>
  <c r="Z98"/>
  <c r="AA98" s="1"/>
  <c r="AB98"/>
  <c r="Y99"/>
  <c r="Z99"/>
  <c r="AA99" s="1"/>
  <c r="AB99"/>
  <c r="Y100"/>
  <c r="Z100"/>
  <c r="AA100" s="1"/>
  <c r="AB100"/>
  <c r="Y101"/>
  <c r="Z101"/>
  <c r="AA101" s="1"/>
  <c r="AB101"/>
  <c r="Y102"/>
  <c r="Z102"/>
  <c r="AA102" s="1"/>
  <c r="AB102"/>
  <c r="Y103"/>
  <c r="Z103"/>
  <c r="AA103" s="1"/>
  <c r="AB103"/>
  <c r="Y104"/>
  <c r="Z104"/>
  <c r="AA104" s="1"/>
  <c r="AB104"/>
  <c r="Y105"/>
  <c r="Z105"/>
  <c r="AA105" s="1"/>
  <c r="AB105"/>
  <c r="Y106"/>
  <c r="Z106"/>
  <c r="AA106" s="1"/>
  <c r="AB106"/>
  <c r="Y107"/>
  <c r="Z107"/>
  <c r="AA107" s="1"/>
  <c r="AB107"/>
  <c r="Y108"/>
  <c r="Z108"/>
  <c r="AA108" s="1"/>
  <c r="AB108"/>
  <c r="Y109"/>
  <c r="Z109"/>
  <c r="AA109" s="1"/>
  <c r="AB109"/>
  <c r="Y110"/>
  <c r="Z110"/>
  <c r="AA110" s="1"/>
  <c r="AB110"/>
  <c r="Y111"/>
  <c r="Z111"/>
  <c r="AA111" s="1"/>
  <c r="AB111"/>
  <c r="Y112"/>
  <c r="Z112"/>
  <c r="AA112" s="1"/>
  <c r="AB112"/>
  <c r="Y113"/>
  <c r="Z113"/>
  <c r="AA113" s="1"/>
  <c r="AB113"/>
  <c r="Y114"/>
  <c r="Z114"/>
  <c r="AA114" s="1"/>
  <c r="AB114"/>
  <c r="Y115"/>
  <c r="Z115"/>
  <c r="AA115" s="1"/>
  <c r="AB115"/>
  <c r="Y116"/>
  <c r="Z116"/>
  <c r="AA116" s="1"/>
  <c r="AB116"/>
  <c r="Y117"/>
  <c r="Z117"/>
  <c r="AA117" s="1"/>
  <c r="AB117"/>
  <c r="Y118"/>
  <c r="Z118"/>
  <c r="AA118" s="1"/>
  <c r="AB118"/>
  <c r="Y119"/>
  <c r="Z119"/>
  <c r="AA119" s="1"/>
  <c r="AB119"/>
  <c r="Y120"/>
  <c r="Z120"/>
  <c r="AA120" s="1"/>
  <c r="AB120"/>
  <c r="Y121"/>
  <c r="Z121"/>
  <c r="AA121" s="1"/>
  <c r="AB121"/>
  <c r="Y122"/>
  <c r="Z122"/>
  <c r="AA122" s="1"/>
  <c r="AB122"/>
  <c r="Y123"/>
  <c r="Z123"/>
  <c r="AA123" s="1"/>
  <c r="AB123"/>
  <c r="Y124"/>
  <c r="Z124"/>
  <c r="AA124" s="1"/>
  <c r="AB124"/>
  <c r="Y125"/>
  <c r="Z125"/>
  <c r="AA125" s="1"/>
  <c r="AB125"/>
  <c r="Y126"/>
  <c r="Z126"/>
  <c r="AA126" s="1"/>
  <c r="AB126"/>
  <c r="Y127"/>
  <c r="Z127"/>
  <c r="AA127" s="1"/>
  <c r="AB127"/>
  <c r="Y128"/>
  <c r="Z128"/>
  <c r="AA128" s="1"/>
  <c r="AB128"/>
  <c r="Y129"/>
  <c r="Z129"/>
  <c r="AA129" s="1"/>
  <c r="AB129"/>
  <c r="Y130"/>
  <c r="Z130"/>
  <c r="AA130" s="1"/>
  <c r="AB130"/>
  <c r="Y131"/>
  <c r="Z131"/>
  <c r="AA131" s="1"/>
  <c r="AB131"/>
  <c r="Y132"/>
  <c r="Z132"/>
  <c r="AA132" s="1"/>
  <c r="AB132"/>
  <c r="Y133"/>
  <c r="Z133"/>
  <c r="AA133" s="1"/>
  <c r="AB133"/>
  <c r="Y134"/>
  <c r="Z134"/>
  <c r="AA134" s="1"/>
  <c r="AB134"/>
  <c r="Y135"/>
  <c r="Z135"/>
  <c r="AA135" s="1"/>
  <c r="AB135"/>
  <c r="Y136"/>
  <c r="Z136"/>
  <c r="AA136" s="1"/>
  <c r="AB136"/>
  <c r="Y137"/>
  <c r="Z137"/>
  <c r="AA137" s="1"/>
  <c r="AB137"/>
  <c r="Y138"/>
  <c r="Z138"/>
  <c r="AA138" s="1"/>
  <c r="AB138"/>
  <c r="Y139"/>
  <c r="Z139"/>
  <c r="AA139" s="1"/>
  <c r="AB139"/>
  <c r="Y140"/>
  <c r="Z140"/>
  <c r="AA140" s="1"/>
  <c r="AB140"/>
  <c r="Y141"/>
  <c r="Z141"/>
  <c r="AA141" s="1"/>
  <c r="AB141"/>
  <c r="Y142"/>
  <c r="Z142"/>
  <c r="AA142" s="1"/>
  <c r="AB142"/>
  <c r="Y143"/>
  <c r="Z143"/>
  <c r="AA143" s="1"/>
  <c r="AB143"/>
  <c r="Y144"/>
  <c r="Z144"/>
  <c r="AA144" s="1"/>
  <c r="AB144"/>
  <c r="Y145"/>
  <c r="Z145"/>
  <c r="AA145" s="1"/>
  <c r="AB145"/>
  <c r="Y146"/>
  <c r="Z146"/>
  <c r="AA146" s="1"/>
  <c r="AB146"/>
  <c r="Y147"/>
  <c r="Z147"/>
  <c r="AA147" s="1"/>
  <c r="AB147"/>
  <c r="Y148"/>
  <c r="Z148"/>
  <c r="AA148" s="1"/>
  <c r="AB148"/>
  <c r="Y149"/>
  <c r="Z149"/>
  <c r="AA149" s="1"/>
  <c r="AB149"/>
  <c r="Y150"/>
  <c r="Z150"/>
  <c r="AA150" s="1"/>
  <c r="AB150"/>
  <c r="Y151"/>
  <c r="Z151"/>
  <c r="AA151" s="1"/>
  <c r="AB151"/>
  <c r="Y152"/>
  <c r="Z152"/>
  <c r="AA152" s="1"/>
  <c r="AB152"/>
  <c r="Y153"/>
  <c r="Z153"/>
  <c r="AA153" s="1"/>
  <c r="AB153"/>
  <c r="Y154"/>
  <c r="Z154"/>
  <c r="AA154" s="1"/>
  <c r="AB154"/>
  <c r="Y155"/>
  <c r="Z155"/>
  <c r="AA155" s="1"/>
  <c r="AB155"/>
  <c r="Y156"/>
  <c r="Z156"/>
  <c r="AA156" s="1"/>
  <c r="AB156"/>
  <c r="Y157"/>
  <c r="Z157"/>
  <c r="AA157" s="1"/>
  <c r="AB157"/>
  <c r="Y158"/>
  <c r="Z158"/>
  <c r="AA158" s="1"/>
  <c r="AB158"/>
  <c r="Y159"/>
  <c r="Z159"/>
  <c r="AA159" s="1"/>
  <c r="AB159"/>
  <c r="Y160"/>
  <c r="Z160"/>
  <c r="AA160" s="1"/>
  <c r="AB160"/>
  <c r="Y161"/>
  <c r="Z161"/>
  <c r="AA161" s="1"/>
  <c r="AB161"/>
  <c r="Y162"/>
  <c r="Z162"/>
  <c r="AA162" s="1"/>
  <c r="AB162"/>
  <c r="Y163"/>
  <c r="Z163"/>
  <c r="AA163" s="1"/>
  <c r="AB163"/>
  <c r="Y164"/>
  <c r="Z164"/>
  <c r="AA164" s="1"/>
  <c r="AB164"/>
  <c r="Y165"/>
  <c r="Z165"/>
  <c r="AA165" s="1"/>
  <c r="AB165"/>
  <c r="Y166"/>
  <c r="Z166"/>
  <c r="AA166" s="1"/>
  <c r="AB166"/>
  <c r="Y167"/>
  <c r="Z167"/>
  <c r="AA167" s="1"/>
  <c r="AB167"/>
  <c r="Y168"/>
  <c r="Z168"/>
  <c r="AA168" s="1"/>
  <c r="AB168"/>
  <c r="Y169"/>
  <c r="Z169"/>
  <c r="AA169" s="1"/>
  <c r="AB169"/>
  <c r="Y170"/>
  <c r="Z170"/>
  <c r="AA170" s="1"/>
  <c r="AB170"/>
  <c r="Y171"/>
  <c r="Z171"/>
  <c r="AA171" s="1"/>
  <c r="AB171"/>
  <c r="Y172"/>
  <c r="Z172"/>
  <c r="AA172" s="1"/>
  <c r="AB172"/>
  <c r="Y173"/>
  <c r="Z173"/>
  <c r="AA173" s="1"/>
  <c r="AB173"/>
  <c r="Y174"/>
  <c r="Z174"/>
  <c r="AA174" s="1"/>
  <c r="AB174"/>
  <c r="Y175"/>
  <c r="Z175"/>
  <c r="AA175" s="1"/>
  <c r="AB175"/>
  <c r="Y176"/>
  <c r="Z176"/>
  <c r="AA176" s="1"/>
  <c r="AB176"/>
  <c r="Y177"/>
  <c r="Z177"/>
  <c r="AA177" s="1"/>
  <c r="AB177"/>
  <c r="Y178"/>
  <c r="Z178"/>
  <c r="AA178" s="1"/>
  <c r="AB178"/>
  <c r="Y179"/>
  <c r="Z179"/>
  <c r="AA179" s="1"/>
  <c r="AB179"/>
  <c r="Y180"/>
  <c r="Z180"/>
  <c r="AA180" s="1"/>
  <c r="AB180"/>
  <c r="Y181"/>
  <c r="Z181"/>
  <c r="AA181" s="1"/>
  <c r="AB181"/>
  <c r="Y182"/>
  <c r="Z182"/>
  <c r="AA182" s="1"/>
  <c r="AB182"/>
  <c r="Y183"/>
  <c r="Z183"/>
  <c r="AA183" s="1"/>
  <c r="AB183"/>
  <c r="Y184"/>
  <c r="Z184"/>
  <c r="AA184" s="1"/>
  <c r="AB184"/>
  <c r="Y185"/>
  <c r="Z185"/>
  <c r="AA185" s="1"/>
  <c r="AB185"/>
  <c r="Y186"/>
  <c r="Z186"/>
  <c r="AA186" s="1"/>
  <c r="AB186"/>
  <c r="Y187"/>
  <c r="Z187"/>
  <c r="AA187" s="1"/>
  <c r="AB187"/>
  <c r="Y188"/>
  <c r="Z188"/>
  <c r="AA188" s="1"/>
  <c r="AB188"/>
  <c r="Y189"/>
  <c r="Z189"/>
  <c r="AA189" s="1"/>
  <c r="AB189"/>
  <c r="Y190"/>
  <c r="Z190"/>
  <c r="AA190" s="1"/>
  <c r="AB190"/>
  <c r="Y191"/>
  <c r="Z191"/>
  <c r="AA191" s="1"/>
  <c r="AB191"/>
  <c r="Y192"/>
  <c r="Z192"/>
  <c r="AA192" s="1"/>
  <c r="AB192"/>
  <c r="Y193"/>
  <c r="Z193"/>
  <c r="AA193" s="1"/>
  <c r="AB193"/>
  <c r="Y194"/>
  <c r="Z194"/>
  <c r="AA194" s="1"/>
  <c r="AB194"/>
  <c r="Y195"/>
  <c r="Z195"/>
  <c r="AA195" s="1"/>
  <c r="AB195"/>
  <c r="Y196"/>
  <c r="Z196"/>
  <c r="AA196" s="1"/>
  <c r="AB196"/>
  <c r="Y197"/>
  <c r="Z197"/>
  <c r="AA197" s="1"/>
  <c r="AB197"/>
  <c r="Y198"/>
  <c r="Z198"/>
  <c r="AA198" s="1"/>
  <c r="AB198"/>
  <c r="Y199"/>
  <c r="Z199"/>
  <c r="AA199" s="1"/>
  <c r="AB199"/>
  <c r="Y200"/>
  <c r="Z200"/>
  <c r="AA200" s="1"/>
  <c r="AB200"/>
  <c r="Y201"/>
  <c r="Z201"/>
  <c r="AA201" s="1"/>
  <c r="AB201"/>
  <c r="Y202"/>
  <c r="Z202"/>
  <c r="AA202" s="1"/>
  <c r="AB202"/>
  <c r="Y203"/>
  <c r="Z203"/>
  <c r="AA203" s="1"/>
  <c r="AB203"/>
  <c r="Y204"/>
  <c r="Z204"/>
  <c r="AA204" s="1"/>
  <c r="AB204"/>
  <c r="Y205"/>
  <c r="Z205"/>
  <c r="AA205" s="1"/>
  <c r="AB205"/>
  <c r="Y206"/>
  <c r="Z206"/>
  <c r="AA206" s="1"/>
  <c r="AB206"/>
  <c r="Y207"/>
  <c r="Z207"/>
  <c r="AA207" s="1"/>
  <c r="AB207"/>
  <c r="Y208"/>
  <c r="Z208"/>
  <c r="AA208" s="1"/>
  <c r="AB208"/>
  <c r="Y209"/>
  <c r="Z209"/>
  <c r="AA209" s="1"/>
  <c r="AB209"/>
  <c r="Y210"/>
  <c r="Z210"/>
  <c r="AA210" s="1"/>
  <c r="AB210"/>
  <c r="Y211"/>
  <c r="Z211"/>
  <c r="AA211" s="1"/>
  <c r="AB211"/>
  <c r="Y212"/>
  <c r="Z212"/>
  <c r="AA212" s="1"/>
  <c r="AB212"/>
  <c r="Y213"/>
  <c r="Z213"/>
  <c r="AA213" s="1"/>
  <c r="AB213"/>
  <c r="Y214"/>
  <c r="Z214"/>
  <c r="AA214" s="1"/>
  <c r="AB214"/>
  <c r="Y215"/>
  <c r="Z215"/>
  <c r="AA215" s="1"/>
  <c r="AB215"/>
  <c r="Y216"/>
  <c r="Z216"/>
  <c r="AA216" s="1"/>
  <c r="AB216"/>
  <c r="Y217"/>
  <c r="Z217"/>
  <c r="AA217" s="1"/>
  <c r="AB217"/>
  <c r="Y218"/>
  <c r="Z218"/>
  <c r="AA218" s="1"/>
  <c r="AB218"/>
  <c r="Y219"/>
  <c r="Z219"/>
  <c r="AA219" s="1"/>
  <c r="AB219"/>
  <c r="Z14"/>
  <c r="AB14" s="1"/>
  <c r="Y14"/>
  <c r="AA14" s="1"/>
  <c r="Z13"/>
  <c r="AB13" s="1"/>
  <c r="Y13"/>
  <c r="AA13" s="1"/>
  <c r="Z12"/>
  <c r="AB12" s="1"/>
  <c r="Y12"/>
  <c r="AA12" s="1"/>
  <c r="Z11"/>
  <c r="AB11" s="1"/>
  <c r="Y11"/>
  <c r="AA11" s="1"/>
  <c r="Z10"/>
  <c r="AB10" s="1"/>
  <c r="Y10"/>
  <c r="AA10" s="1"/>
  <c r="P18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AR2"/>
  <c r="AD2"/>
  <c r="O2"/>
  <c r="AS3"/>
  <c r="AS4" s="1"/>
  <c r="AS5" s="1"/>
  <c r="AS6" s="1"/>
  <c r="AS7" s="1"/>
  <c r="AE3"/>
  <c r="AE4" s="1"/>
  <c r="AE5" s="1"/>
  <c r="AE6" s="1"/>
  <c r="AE7" s="1"/>
  <c r="AE8" s="1"/>
  <c r="AE9" s="1"/>
  <c r="AE10" s="1"/>
  <c r="AE11" s="1"/>
  <c r="AE12" s="1"/>
  <c r="P3"/>
  <c r="AK3"/>
  <c r="AK4" s="1"/>
  <c r="AK5" s="1"/>
  <c r="AK6" s="1"/>
  <c r="AK7" s="1"/>
  <c r="AK8" s="1"/>
  <c r="AK9" s="1"/>
  <c r="AK10" s="1"/>
  <c r="AK11" s="1"/>
  <c r="AK12" s="1"/>
  <c r="AK13" s="1"/>
  <c r="AK14" s="1"/>
  <c r="AK15" s="1"/>
  <c r="AK16" s="1"/>
  <c r="AK17" s="1"/>
  <c r="AK18" s="1"/>
  <c r="AK19" s="1"/>
  <c r="AK20" s="1"/>
  <c r="AK21" s="1"/>
  <c r="AK22" s="1"/>
  <c r="AK23" s="1"/>
  <c r="AK24" s="1"/>
  <c r="AK25" s="1"/>
  <c r="AK26" s="1"/>
  <c r="AK27" s="1"/>
  <c r="AK28" s="1"/>
  <c r="AK29" s="1"/>
  <c r="AK30" s="1"/>
  <c r="AK31" s="1"/>
  <c r="AK32" s="1"/>
  <c r="AK33" s="1"/>
  <c r="AK34" s="1"/>
  <c r="AK35" s="1"/>
  <c r="AK36" s="1"/>
  <c r="AK37" s="1"/>
  <c r="AK38" s="1"/>
  <c r="AK39" s="1"/>
  <c r="AK40" s="1"/>
  <c r="AK41" s="1"/>
  <c r="AK42" s="1"/>
  <c r="AK43" s="1"/>
  <c r="AK44" s="1"/>
  <c r="AK45" s="1"/>
  <c r="AK46" s="1"/>
  <c r="AK47" s="1"/>
  <c r="AK48" s="1"/>
  <c r="AK49" s="1"/>
  <c r="AK50" s="1"/>
  <c r="AK51" s="1"/>
  <c r="AK52" s="1"/>
  <c r="AK53" s="1"/>
  <c r="AK54" s="1"/>
  <c r="AK55" s="1"/>
  <c r="AK56" s="1"/>
  <c r="AK57" s="1"/>
  <c r="AK58" s="1"/>
  <c r="AK59" s="1"/>
  <c r="AK60" s="1"/>
  <c r="AK61" s="1"/>
  <c r="AK62" s="1"/>
  <c r="AK63" s="1"/>
  <c r="AK64" s="1"/>
  <c r="AK65" s="1"/>
  <c r="AK66" s="1"/>
  <c r="AK67" s="1"/>
  <c r="AK68" s="1"/>
  <c r="AK69" s="1"/>
  <c r="AK70" s="1"/>
  <c r="AK71" s="1"/>
  <c r="AK72" s="1"/>
  <c r="AK73" s="1"/>
  <c r="AK74" s="1"/>
  <c r="AK75" s="1"/>
  <c r="AK76" s="1"/>
  <c r="AK77" s="1"/>
  <c r="AK78" s="1"/>
  <c r="AK79" s="1"/>
  <c r="AK80" s="1"/>
  <c r="AK81" s="1"/>
  <c r="AJ2"/>
  <c r="AJ3" s="1"/>
  <c r="AJ4" s="1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W3"/>
  <c r="W4" s="1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W99" s="1"/>
  <c r="W100" s="1"/>
  <c r="W101" s="1"/>
  <c r="W102" s="1"/>
  <c r="W103" s="1"/>
  <c r="W104" s="1"/>
  <c r="W105" s="1"/>
  <c r="W106" s="1"/>
  <c r="W107" s="1"/>
  <c r="W108" s="1"/>
  <c r="W109" s="1"/>
  <c r="W110" s="1"/>
  <c r="W111" s="1"/>
  <c r="W112" s="1"/>
  <c r="W113" s="1"/>
  <c r="W114" s="1"/>
  <c r="W115" s="1"/>
  <c r="W116" s="1"/>
  <c r="W117" s="1"/>
  <c r="W118" s="1"/>
  <c r="W119" s="1"/>
  <c r="W120" s="1"/>
  <c r="W121" s="1"/>
  <c r="W122" s="1"/>
  <c r="W123" s="1"/>
  <c r="W124" s="1"/>
  <c r="W125" s="1"/>
  <c r="W126" s="1"/>
  <c r="W127" s="1"/>
  <c r="W128" s="1"/>
  <c r="W129" s="1"/>
  <c r="W130" s="1"/>
  <c r="W131" s="1"/>
  <c r="W132" s="1"/>
  <c r="W133" s="1"/>
  <c r="W134" s="1"/>
  <c r="W135" s="1"/>
  <c r="W136" s="1"/>
  <c r="W137" s="1"/>
  <c r="W138" s="1"/>
  <c r="W139" s="1"/>
  <c r="W140" s="1"/>
  <c r="W141" s="1"/>
  <c r="W142" s="1"/>
  <c r="W143" s="1"/>
  <c r="W144" s="1"/>
  <c r="W145" s="1"/>
  <c r="W146" s="1"/>
  <c r="W147" s="1"/>
  <c r="W148" s="1"/>
  <c r="W149" s="1"/>
  <c r="W150" s="1"/>
  <c r="W151" s="1"/>
  <c r="W152" s="1"/>
  <c r="W153" s="1"/>
  <c r="W154" s="1"/>
  <c r="W155" s="1"/>
  <c r="W156" s="1"/>
  <c r="W157" s="1"/>
  <c r="W158" s="1"/>
  <c r="W159" s="1"/>
  <c r="W160" s="1"/>
  <c r="W161" s="1"/>
  <c r="W162" s="1"/>
  <c r="W163" s="1"/>
  <c r="W164" s="1"/>
  <c r="W165" s="1"/>
  <c r="W166" s="1"/>
  <c r="W167" s="1"/>
  <c r="W168" s="1"/>
  <c r="W169" s="1"/>
  <c r="W170" s="1"/>
  <c r="W171" s="1"/>
  <c r="W172" s="1"/>
  <c r="W173" s="1"/>
  <c r="W174" s="1"/>
  <c r="W175" s="1"/>
  <c r="W176" s="1"/>
  <c r="W177" s="1"/>
  <c r="W178" s="1"/>
  <c r="W179" s="1"/>
  <c r="W180" s="1"/>
  <c r="W181" s="1"/>
  <c r="W182" s="1"/>
  <c r="W183" s="1"/>
  <c r="W184" s="1"/>
  <c r="W185" s="1"/>
  <c r="W186" s="1"/>
  <c r="W187" s="1"/>
  <c r="W188" s="1"/>
  <c r="W189" s="1"/>
  <c r="W190" s="1"/>
  <c r="W191" s="1"/>
  <c r="W192" s="1"/>
  <c r="W193" s="1"/>
  <c r="W194" s="1"/>
  <c r="W195" s="1"/>
  <c r="W196" s="1"/>
  <c r="W197" s="1"/>
  <c r="W198" s="1"/>
  <c r="W199" s="1"/>
  <c r="W200" s="1"/>
  <c r="W201" s="1"/>
  <c r="W202" s="1"/>
  <c r="W203" s="1"/>
  <c r="W204" s="1"/>
  <c r="W205" s="1"/>
  <c r="W206" s="1"/>
  <c r="W207" s="1"/>
  <c r="W208" s="1"/>
  <c r="W209" s="1"/>
  <c r="W210" s="1"/>
  <c r="W211" s="1"/>
  <c r="W212" s="1"/>
  <c r="W213" s="1"/>
  <c r="W214" s="1"/>
  <c r="W215" s="1"/>
  <c r="W216" s="1"/>
  <c r="W217" s="1"/>
  <c r="W218" s="1"/>
  <c r="W219" s="1"/>
  <c r="W220" s="1"/>
  <c r="W221" s="1"/>
  <c r="W222" s="1"/>
  <c r="W223" s="1"/>
  <c r="W224" s="1"/>
  <c r="W225" s="1"/>
  <c r="W226" s="1"/>
  <c r="W227" s="1"/>
  <c r="W228" s="1"/>
  <c r="W229" s="1"/>
  <c r="V2"/>
  <c r="V3" s="1"/>
  <c r="V4" s="1"/>
  <c r="V5" s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V197" s="1"/>
  <c r="V198" s="1"/>
  <c r="V199" s="1"/>
  <c r="V200" s="1"/>
  <c r="V201" s="1"/>
  <c r="V202" s="1"/>
  <c r="V203" s="1"/>
  <c r="V204" s="1"/>
  <c r="V205" s="1"/>
  <c r="V206" s="1"/>
  <c r="V207" s="1"/>
  <c r="V208" s="1"/>
  <c r="V209" s="1"/>
  <c r="V210" s="1"/>
  <c r="V211" s="1"/>
  <c r="V212" s="1"/>
  <c r="V213" s="1"/>
  <c r="V214" s="1"/>
  <c r="V215" s="1"/>
  <c r="V216" s="1"/>
  <c r="V217" s="1"/>
  <c r="V218" s="1"/>
  <c r="V219" s="1"/>
  <c r="V220" s="1"/>
  <c r="V221" s="1"/>
  <c r="V222" s="1"/>
  <c r="V223" s="1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H635" s="1"/>
  <c r="H636" s="1"/>
  <c r="H637" s="1"/>
  <c r="H638" s="1"/>
  <c r="H639" s="1"/>
  <c r="H640" s="1"/>
  <c r="H641" s="1"/>
  <c r="H642" s="1"/>
  <c r="H643" s="1"/>
  <c r="H644" s="1"/>
  <c r="H645" s="1"/>
  <c r="H646" s="1"/>
  <c r="H647" s="1"/>
  <c r="H648" s="1"/>
  <c r="H649" s="1"/>
  <c r="H650" s="1"/>
  <c r="H651" s="1"/>
  <c r="H652" s="1"/>
  <c r="H653" s="1"/>
  <c r="H654" s="1"/>
  <c r="H655" s="1"/>
  <c r="H656" s="1"/>
  <c r="H657" s="1"/>
  <c r="H658" s="1"/>
  <c r="H659" s="1"/>
  <c r="H660" s="1"/>
  <c r="H661" s="1"/>
  <c r="H662" s="1"/>
  <c r="H663" s="1"/>
  <c r="H664" s="1"/>
  <c r="H665" s="1"/>
  <c r="H666" s="1"/>
  <c r="H667" s="1"/>
  <c r="H668" s="1"/>
  <c r="H669" s="1"/>
  <c r="H670" s="1"/>
  <c r="H671" s="1"/>
  <c r="H672" s="1"/>
  <c r="H673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V224" l="1"/>
  <c r="V225" s="1"/>
  <c r="V226" s="1"/>
  <c r="V227" s="1"/>
  <c r="V228" s="1"/>
  <c r="V229" s="1"/>
  <c r="X223"/>
  <c r="O3"/>
  <c r="AS8"/>
  <c r="AR7"/>
  <c r="AR5"/>
  <c r="AR3"/>
  <c r="AR6"/>
  <c r="AR4"/>
  <c r="AD11"/>
  <c r="AD7"/>
  <c r="AD3"/>
  <c r="AD9"/>
  <c r="AD5"/>
  <c r="AD12"/>
  <c r="AE13"/>
  <c r="AD10"/>
  <c r="AD8"/>
  <c r="AD6"/>
  <c r="AD4"/>
  <c r="P4"/>
  <c r="P5" s="1"/>
  <c r="P6" s="1"/>
  <c r="P7" s="1"/>
  <c r="P8" s="1"/>
  <c r="P9" s="1"/>
  <c r="P10" s="1"/>
  <c r="P11" s="1"/>
  <c r="P12" s="1"/>
  <c r="O12" s="1"/>
  <c r="I17"/>
  <c r="I18"/>
  <c r="AL3"/>
  <c r="I19"/>
  <c r="C680"/>
  <c r="C678"/>
  <c r="C676"/>
  <c r="C674"/>
  <c r="C672"/>
  <c r="C670"/>
  <c r="C668"/>
  <c r="C666"/>
  <c r="C664"/>
  <c r="C662"/>
  <c r="C660"/>
  <c r="C658"/>
  <c r="C656"/>
  <c r="C654"/>
  <c r="C652"/>
  <c r="C650"/>
  <c r="C648"/>
  <c r="C646"/>
  <c r="C644"/>
  <c r="C642"/>
  <c r="C640"/>
  <c r="C638"/>
  <c r="C636"/>
  <c r="C634"/>
  <c r="C632"/>
  <c r="C630"/>
  <c r="C628"/>
  <c r="C626"/>
  <c r="C624"/>
  <c r="C622"/>
  <c r="C620"/>
  <c r="C618"/>
  <c r="C616"/>
  <c r="C614"/>
  <c r="C612"/>
  <c r="C610"/>
  <c r="C608"/>
  <c r="C606"/>
  <c r="C604"/>
  <c r="C602"/>
  <c r="C600"/>
  <c r="C598"/>
  <c r="C596"/>
  <c r="C594"/>
  <c r="C592"/>
  <c r="C590"/>
  <c r="C588"/>
  <c r="C586"/>
  <c r="C584"/>
  <c r="C582"/>
  <c r="C580"/>
  <c r="C578"/>
  <c r="C576"/>
  <c r="C574"/>
  <c r="C572"/>
  <c r="C570"/>
  <c r="C568"/>
  <c r="C566"/>
  <c r="C564"/>
  <c r="C562"/>
  <c r="C560"/>
  <c r="C558"/>
  <c r="C556"/>
  <c r="C554"/>
  <c r="C552"/>
  <c r="C550"/>
  <c r="C548"/>
  <c r="C546"/>
  <c r="C544"/>
  <c r="C542"/>
  <c r="C540"/>
  <c r="C538"/>
  <c r="C536"/>
  <c r="C534"/>
  <c r="C532"/>
  <c r="C530"/>
  <c r="C528"/>
  <c r="C526"/>
  <c r="C524"/>
  <c r="C522"/>
  <c r="C520"/>
  <c r="C518"/>
  <c r="C516"/>
  <c r="C514"/>
  <c r="C512"/>
  <c r="C510"/>
  <c r="C508"/>
  <c r="C506"/>
  <c r="C504"/>
  <c r="C502"/>
  <c r="C500"/>
  <c r="C498"/>
  <c r="C496"/>
  <c r="C494"/>
  <c r="C492"/>
  <c r="C490"/>
  <c r="C488"/>
  <c r="C486"/>
  <c r="C484"/>
  <c r="C482"/>
  <c r="C480"/>
  <c r="C478"/>
  <c r="C476"/>
  <c r="C474"/>
  <c r="C472"/>
  <c r="C470"/>
  <c r="C468"/>
  <c r="C466"/>
  <c r="C464"/>
  <c r="C462"/>
  <c r="C460"/>
  <c r="C458"/>
  <c r="C456"/>
  <c r="C454"/>
  <c r="C452"/>
  <c r="C450"/>
  <c r="C448"/>
  <c r="C446"/>
  <c r="C444"/>
  <c r="C442"/>
  <c r="C440"/>
  <c r="C438"/>
  <c r="C436"/>
  <c r="C434"/>
  <c r="C432"/>
  <c r="C430"/>
  <c r="C428"/>
  <c r="C426"/>
  <c r="C424"/>
  <c r="C422"/>
  <c r="C420"/>
  <c r="C418"/>
  <c r="C416"/>
  <c r="C414"/>
  <c r="C412"/>
  <c r="C410"/>
  <c r="C408"/>
  <c r="C406"/>
  <c r="C404"/>
  <c r="C402"/>
  <c r="C400"/>
  <c r="C398"/>
  <c r="C396"/>
  <c r="C394"/>
  <c r="C392"/>
  <c r="C390"/>
  <c r="C388"/>
  <c r="C386"/>
  <c r="C384"/>
  <c r="C382"/>
  <c r="C380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C298"/>
  <c r="C296"/>
  <c r="C294"/>
  <c r="C292"/>
  <c r="C290"/>
  <c r="C288"/>
  <c r="C286"/>
  <c r="C284"/>
  <c r="C282"/>
  <c r="C280"/>
  <c r="C278"/>
  <c r="C276"/>
  <c r="C274"/>
  <c r="C272"/>
  <c r="C270"/>
  <c r="C268"/>
  <c r="C266"/>
  <c r="C264"/>
  <c r="C262"/>
  <c r="C260"/>
  <c r="C258"/>
  <c r="C256"/>
  <c r="C254"/>
  <c r="C252"/>
  <c r="C250"/>
  <c r="C248"/>
  <c r="C246"/>
  <c r="C244"/>
  <c r="C242"/>
  <c r="C240"/>
  <c r="C238"/>
  <c r="C236"/>
  <c r="C234"/>
  <c r="C232"/>
  <c r="C230"/>
  <c r="C228"/>
  <c r="C226"/>
  <c r="C224"/>
  <c r="C222"/>
  <c r="C220"/>
  <c r="C218"/>
  <c r="C216"/>
  <c r="C214"/>
  <c r="C212"/>
  <c r="C210"/>
  <c r="C208"/>
  <c r="C206"/>
  <c r="C204"/>
  <c r="C202"/>
  <c r="C200"/>
  <c r="C198"/>
  <c r="C196"/>
  <c r="C194"/>
  <c r="C192"/>
  <c r="C190"/>
  <c r="C188"/>
  <c r="C186"/>
  <c r="C184"/>
  <c r="C182"/>
  <c r="C180"/>
  <c r="C178"/>
  <c r="C176"/>
  <c r="C174"/>
  <c r="C172"/>
  <c r="C170"/>
  <c r="C168"/>
  <c r="C166"/>
  <c r="C164"/>
  <c r="C162"/>
  <c r="C160"/>
  <c r="C158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3"/>
  <c r="C76"/>
  <c r="C74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C12"/>
  <c r="C10"/>
  <c r="C8"/>
  <c r="C6"/>
  <c r="C4"/>
  <c r="C679"/>
  <c r="C677"/>
  <c r="C675"/>
  <c r="C673"/>
  <c r="C671"/>
  <c r="C669"/>
  <c r="C667"/>
  <c r="C665"/>
  <c r="C663"/>
  <c r="C661"/>
  <c r="C659"/>
  <c r="C657"/>
  <c r="C655"/>
  <c r="C653"/>
  <c r="C651"/>
  <c r="C649"/>
  <c r="C647"/>
  <c r="C645"/>
  <c r="C643"/>
  <c r="C641"/>
  <c r="C639"/>
  <c r="C637"/>
  <c r="C635"/>
  <c r="C633"/>
  <c r="C631"/>
  <c r="C629"/>
  <c r="C627"/>
  <c r="C625"/>
  <c r="C623"/>
  <c r="C621"/>
  <c r="C619"/>
  <c r="C617"/>
  <c r="C615"/>
  <c r="C613"/>
  <c r="C611"/>
  <c r="C609"/>
  <c r="C607"/>
  <c r="C605"/>
  <c r="C603"/>
  <c r="C601"/>
  <c r="C599"/>
  <c r="C597"/>
  <c r="C595"/>
  <c r="C593"/>
  <c r="C591"/>
  <c r="C589"/>
  <c r="C587"/>
  <c r="C585"/>
  <c r="C583"/>
  <c r="C581"/>
  <c r="C579"/>
  <c r="C577"/>
  <c r="C575"/>
  <c r="C573"/>
  <c r="C571"/>
  <c r="C569"/>
  <c r="C567"/>
  <c r="C565"/>
  <c r="C563"/>
  <c r="C561"/>
  <c r="C559"/>
  <c r="C557"/>
  <c r="C555"/>
  <c r="C553"/>
  <c r="C551"/>
  <c r="C549"/>
  <c r="C547"/>
  <c r="C545"/>
  <c r="C543"/>
  <c r="C541"/>
  <c r="C539"/>
  <c r="C537"/>
  <c r="C535"/>
  <c r="C533"/>
  <c r="C531"/>
  <c r="C529"/>
  <c r="C527"/>
  <c r="C525"/>
  <c r="C523"/>
  <c r="C521"/>
  <c r="C519"/>
  <c r="C517"/>
  <c r="C515"/>
  <c r="C513"/>
  <c r="C511"/>
  <c r="C509"/>
  <c r="C507"/>
  <c r="C505"/>
  <c r="C503"/>
  <c r="C501"/>
  <c r="C499"/>
  <c r="C497"/>
  <c r="C495"/>
  <c r="C493"/>
  <c r="C491"/>
  <c r="C489"/>
  <c r="C487"/>
  <c r="C485"/>
  <c r="C483"/>
  <c r="C481"/>
  <c r="C479"/>
  <c r="C477"/>
  <c r="C475"/>
  <c r="C473"/>
  <c r="C471"/>
  <c r="C469"/>
  <c r="C467"/>
  <c r="C465"/>
  <c r="C463"/>
  <c r="C461"/>
  <c r="C459"/>
  <c r="C457"/>
  <c r="C455"/>
  <c r="C453"/>
  <c r="C451"/>
  <c r="C449"/>
  <c r="C447"/>
  <c r="C445"/>
  <c r="C443"/>
  <c r="C441"/>
  <c r="C439"/>
  <c r="C437"/>
  <c r="C435"/>
  <c r="C433"/>
  <c r="C431"/>
  <c r="C429"/>
  <c r="C427"/>
  <c r="C425"/>
  <c r="C423"/>
  <c r="C421"/>
  <c r="C419"/>
  <c r="C417"/>
  <c r="C415"/>
  <c r="C413"/>
  <c r="C411"/>
  <c r="C409"/>
  <c r="C407"/>
  <c r="C405"/>
  <c r="C403"/>
  <c r="C401"/>
  <c r="C399"/>
  <c r="C397"/>
  <c r="C395"/>
  <c r="C393"/>
  <c r="C391"/>
  <c r="C389"/>
  <c r="C387"/>
  <c r="C385"/>
  <c r="C383"/>
  <c r="C381"/>
  <c r="C379"/>
  <c r="C377"/>
  <c r="C375"/>
  <c r="C373"/>
  <c r="C371"/>
  <c r="C369"/>
  <c r="C367"/>
  <c r="C365"/>
  <c r="C363"/>
  <c r="C361"/>
  <c r="C359"/>
  <c r="C357"/>
  <c r="C355"/>
  <c r="C353"/>
  <c r="C351"/>
  <c r="C349"/>
  <c r="C347"/>
  <c r="C345"/>
  <c r="C343"/>
  <c r="C341"/>
  <c r="C339"/>
  <c r="C337"/>
  <c r="C335"/>
  <c r="C333"/>
  <c r="C331"/>
  <c r="C329"/>
  <c r="C327"/>
  <c r="C325"/>
  <c r="C323"/>
  <c r="C321"/>
  <c r="C319"/>
  <c r="C317"/>
  <c r="C315"/>
  <c r="C313"/>
  <c r="C311"/>
  <c r="C309"/>
  <c r="C307"/>
  <c r="C305"/>
  <c r="C303"/>
  <c r="C301"/>
  <c r="C299"/>
  <c r="C297"/>
  <c r="C295"/>
  <c r="C293"/>
  <c r="C291"/>
  <c r="C289"/>
  <c r="C287"/>
  <c r="C285"/>
  <c r="C283"/>
  <c r="C281"/>
  <c r="C279"/>
  <c r="C277"/>
  <c r="C275"/>
  <c r="C273"/>
  <c r="C271"/>
  <c r="C269"/>
  <c r="C267"/>
  <c r="C265"/>
  <c r="C263"/>
  <c r="C261"/>
  <c r="C259"/>
  <c r="C257"/>
  <c r="C255"/>
  <c r="C253"/>
  <c r="C251"/>
  <c r="C249"/>
  <c r="C247"/>
  <c r="C245"/>
  <c r="C243"/>
  <c r="C241"/>
  <c r="C239"/>
  <c r="C237"/>
  <c r="C235"/>
  <c r="C233"/>
  <c r="C231"/>
  <c r="C229"/>
  <c r="C227"/>
  <c r="C225"/>
  <c r="C223"/>
  <c r="C221"/>
  <c r="C219"/>
  <c r="C217"/>
  <c r="C215"/>
  <c r="C213"/>
  <c r="C211"/>
  <c r="C209"/>
  <c r="C207"/>
  <c r="C205"/>
  <c r="C203"/>
  <c r="C201"/>
  <c r="C199"/>
  <c r="C197"/>
  <c r="C195"/>
  <c r="C193"/>
  <c r="C191"/>
  <c r="C189"/>
  <c r="C187"/>
  <c r="C185"/>
  <c r="C183"/>
  <c r="C181"/>
  <c r="C179"/>
  <c r="C177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J18" l="1"/>
  <c r="O4"/>
  <c r="O8"/>
  <c r="O6"/>
  <c r="O5"/>
  <c r="O10"/>
  <c r="O7"/>
  <c r="AS9"/>
  <c r="AR8"/>
  <c r="AD13"/>
  <c r="AE14"/>
  <c r="O11"/>
  <c r="O9"/>
  <c r="P13"/>
  <c r="O13" s="1"/>
  <c r="X3"/>
  <c r="I20"/>
  <c r="J19" l="1"/>
  <c r="P14"/>
  <c r="O14" s="1"/>
  <c r="AS10"/>
  <c r="AR9"/>
  <c r="AD14"/>
  <c r="AE15"/>
  <c r="X4"/>
  <c r="AL5"/>
  <c r="AL4"/>
  <c r="I22"/>
  <c r="I21"/>
  <c r="P15" l="1"/>
  <c r="O15" s="1"/>
  <c r="J20"/>
  <c r="J21"/>
  <c r="AS11"/>
  <c r="AR10"/>
  <c r="AD15"/>
  <c r="AE16"/>
  <c r="P16"/>
  <c r="X5"/>
  <c r="AL6"/>
  <c r="I6"/>
  <c r="AS12" l="1"/>
  <c r="AR11"/>
  <c r="AD16"/>
  <c r="AE17"/>
  <c r="O16"/>
  <c r="P17"/>
  <c r="X6"/>
  <c r="AL7"/>
  <c r="I24"/>
  <c r="I23"/>
  <c r="I7"/>
  <c r="J23" l="1"/>
  <c r="J22"/>
  <c r="AS13"/>
  <c r="AR12"/>
  <c r="AD17"/>
  <c r="AE18"/>
  <c r="O17"/>
  <c r="AL8"/>
  <c r="AS14" l="1"/>
  <c r="AR13"/>
  <c r="AD18"/>
  <c r="AE19"/>
  <c r="O18"/>
  <c r="X8"/>
  <c r="X7"/>
  <c r="I26"/>
  <c r="I25"/>
  <c r="I8"/>
  <c r="J25" l="1"/>
  <c r="J24"/>
  <c r="K22"/>
  <c r="K21"/>
  <c r="AS15"/>
  <c r="AR14"/>
  <c r="AD19"/>
  <c r="AE20"/>
  <c r="O19"/>
  <c r="X9"/>
  <c r="AL10"/>
  <c r="AL9"/>
  <c r="I27"/>
  <c r="I10"/>
  <c r="I9"/>
  <c r="L22" l="1"/>
  <c r="M22"/>
  <c r="L21"/>
  <c r="M21"/>
  <c r="K23"/>
  <c r="J26"/>
  <c r="AS16"/>
  <c r="AR15"/>
  <c r="AD20"/>
  <c r="AE21"/>
  <c r="O20"/>
  <c r="AL11"/>
  <c r="I28"/>
  <c r="I11"/>
  <c r="K24" l="1"/>
  <c r="L23"/>
  <c r="M23"/>
  <c r="J27"/>
  <c r="J10"/>
  <c r="AS17"/>
  <c r="AR16"/>
  <c r="AD21"/>
  <c r="AE22"/>
  <c r="O21"/>
  <c r="X11"/>
  <c r="X10"/>
  <c r="AL12"/>
  <c r="I29"/>
  <c r="L24" l="1"/>
  <c r="M24"/>
  <c r="K25"/>
  <c r="J28"/>
  <c r="AS18"/>
  <c r="AR17"/>
  <c r="AD22"/>
  <c r="AE23"/>
  <c r="O22"/>
  <c r="AL13"/>
  <c r="I30"/>
  <c r="I13"/>
  <c r="I12"/>
  <c r="J12" l="1"/>
  <c r="J11"/>
  <c r="K26"/>
  <c r="L25"/>
  <c r="M25"/>
  <c r="J29"/>
  <c r="AS19"/>
  <c r="AR18"/>
  <c r="AD23"/>
  <c r="AE24"/>
  <c r="O23"/>
  <c r="X13"/>
  <c r="X12"/>
  <c r="AL14"/>
  <c r="I14"/>
  <c r="J13" s="1"/>
  <c r="L26" l="1"/>
  <c r="M26"/>
  <c r="AS20"/>
  <c r="AR19"/>
  <c r="AD24"/>
  <c r="AE25"/>
  <c r="O24"/>
  <c r="X14"/>
  <c r="AL15"/>
  <c r="I32"/>
  <c r="I31"/>
  <c r="K10"/>
  <c r="I15"/>
  <c r="M10" l="1"/>
  <c r="L10"/>
  <c r="K28"/>
  <c r="K27"/>
  <c r="J30"/>
  <c r="J31"/>
  <c r="J14"/>
  <c r="AS21"/>
  <c r="AR20"/>
  <c r="AD25"/>
  <c r="AE26"/>
  <c r="O25"/>
  <c r="AL16"/>
  <c r="I33"/>
  <c r="K11"/>
  <c r="I16"/>
  <c r="K20" l="1"/>
  <c r="J17"/>
  <c r="K29"/>
  <c r="L27"/>
  <c r="M27"/>
  <c r="J15"/>
  <c r="K19"/>
  <c r="M11"/>
  <c r="L11"/>
  <c r="L28"/>
  <c r="M28"/>
  <c r="K18"/>
  <c r="J32"/>
  <c r="J16"/>
  <c r="AS22"/>
  <c r="AR21"/>
  <c r="AD26"/>
  <c r="AE27"/>
  <c r="O26"/>
  <c r="X15"/>
  <c r="AL17"/>
  <c r="K17"/>
  <c r="M17" s="1"/>
  <c r="I34"/>
  <c r="K12"/>
  <c r="M12" l="1"/>
  <c r="L12"/>
  <c r="L19"/>
  <c r="M19"/>
  <c r="L20"/>
  <c r="M20"/>
  <c r="K30"/>
  <c r="L18"/>
  <c r="M18"/>
  <c r="L29"/>
  <c r="M29"/>
  <c r="J33"/>
  <c r="L17"/>
  <c r="AS23"/>
  <c r="AR22"/>
  <c r="AD27"/>
  <c r="AE28"/>
  <c r="O27"/>
  <c r="X17"/>
  <c r="X16"/>
  <c r="AL18"/>
  <c r="K13"/>
  <c r="M13" l="1"/>
  <c r="L13"/>
  <c r="L30"/>
  <c r="M30"/>
  <c r="AS24"/>
  <c r="AR23"/>
  <c r="AD28"/>
  <c r="AE29"/>
  <c r="O28"/>
  <c r="X18"/>
  <c r="AL19"/>
  <c r="I36"/>
  <c r="I35"/>
  <c r="K14"/>
  <c r="K31" l="1"/>
  <c r="J35"/>
  <c r="J34"/>
  <c r="M14"/>
  <c r="L14"/>
  <c r="K32"/>
  <c r="AS25"/>
  <c r="AR24"/>
  <c r="AD29"/>
  <c r="AE30"/>
  <c r="O29"/>
  <c r="AL20"/>
  <c r="K15"/>
  <c r="M15" l="1"/>
  <c r="L15"/>
  <c r="L32"/>
  <c r="M32"/>
  <c r="L31"/>
  <c r="M31"/>
  <c r="AS26"/>
  <c r="AR25"/>
  <c r="AD30"/>
  <c r="AE31"/>
  <c r="O30"/>
  <c r="X20"/>
  <c r="X19"/>
  <c r="AL21"/>
  <c r="I38"/>
  <c r="I37"/>
  <c r="K16"/>
  <c r="K34" l="1"/>
  <c r="K33"/>
  <c r="J37"/>
  <c r="J36"/>
  <c r="M16"/>
  <c r="L16"/>
  <c r="AS27"/>
  <c r="AR26"/>
  <c r="AD31"/>
  <c r="AE32"/>
  <c r="O31"/>
  <c r="P32"/>
  <c r="X21"/>
  <c r="I39"/>
  <c r="L33" l="1"/>
  <c r="M33"/>
  <c r="L34"/>
  <c r="M34"/>
  <c r="K35"/>
  <c r="J38"/>
  <c r="AS28"/>
  <c r="AR27"/>
  <c r="AD32"/>
  <c r="AE33"/>
  <c r="O32"/>
  <c r="P33"/>
  <c r="X22"/>
  <c r="AL23"/>
  <c r="AL22"/>
  <c r="I40"/>
  <c r="J39" s="1"/>
  <c r="L35" l="1"/>
  <c r="M35"/>
  <c r="K36"/>
  <c r="AS29"/>
  <c r="AR28"/>
  <c r="AD33"/>
  <c r="AE34"/>
  <c r="O33"/>
  <c r="P34"/>
  <c r="X23"/>
  <c r="I41"/>
  <c r="K37" l="1"/>
  <c r="L36"/>
  <c r="M36"/>
  <c r="J40"/>
  <c r="AS30"/>
  <c r="AR29"/>
  <c r="AD34"/>
  <c r="AE35"/>
  <c r="O34"/>
  <c r="P35"/>
  <c r="X24"/>
  <c r="AL24"/>
  <c r="I42"/>
  <c r="J41" l="1"/>
  <c r="K38"/>
  <c r="L37"/>
  <c r="M37"/>
  <c r="AS31"/>
  <c r="AR30"/>
  <c r="AD35"/>
  <c r="AE36"/>
  <c r="O35"/>
  <c r="P36"/>
  <c r="X25"/>
  <c r="AL26"/>
  <c r="AL25"/>
  <c r="I43"/>
  <c r="J42" s="1"/>
  <c r="L38" l="1"/>
  <c r="M38"/>
  <c r="K39"/>
  <c r="AS32"/>
  <c r="AR31"/>
  <c r="AD36"/>
  <c r="AE37"/>
  <c r="O36"/>
  <c r="P37"/>
  <c r="X26"/>
  <c r="I44"/>
  <c r="K40" l="1"/>
  <c r="L39"/>
  <c r="M39"/>
  <c r="J43"/>
  <c r="AS33"/>
  <c r="AR32"/>
  <c r="AD37"/>
  <c r="AE38"/>
  <c r="O37"/>
  <c r="P38"/>
  <c r="X27"/>
  <c r="AL28"/>
  <c r="AL27"/>
  <c r="L40" l="1"/>
  <c r="M40"/>
  <c r="AS34"/>
  <c r="AR33"/>
  <c r="AD38"/>
  <c r="AE39"/>
  <c r="O38"/>
  <c r="P39"/>
  <c r="X28"/>
  <c r="AL29"/>
  <c r="I46"/>
  <c r="I45"/>
  <c r="K42" l="1"/>
  <c r="K41"/>
  <c r="J44"/>
  <c r="J45"/>
  <c r="AS35"/>
  <c r="AR34"/>
  <c r="AD39"/>
  <c r="AE40"/>
  <c r="O39"/>
  <c r="P40"/>
  <c r="L41" l="1"/>
  <c r="M41"/>
  <c r="L42"/>
  <c r="M42"/>
  <c r="AS36"/>
  <c r="AR35"/>
  <c r="AD40"/>
  <c r="AE41"/>
  <c r="O40"/>
  <c r="P41"/>
  <c r="X30"/>
  <c r="X29"/>
  <c r="AL31"/>
  <c r="AL30"/>
  <c r="I48"/>
  <c r="I47"/>
  <c r="K43" l="1"/>
  <c r="J47"/>
  <c r="J46"/>
  <c r="K44"/>
  <c r="AS37"/>
  <c r="AR36"/>
  <c r="AD41"/>
  <c r="AE42"/>
  <c r="O41"/>
  <c r="P42"/>
  <c r="X31"/>
  <c r="AL33"/>
  <c r="L44" l="1"/>
  <c r="M44"/>
  <c r="L43"/>
  <c r="M43"/>
  <c r="AS38"/>
  <c r="AR37"/>
  <c r="AD42"/>
  <c r="AE43"/>
  <c r="O42"/>
  <c r="P43"/>
  <c r="AL34"/>
  <c r="AL32"/>
  <c r="I50"/>
  <c r="I49"/>
  <c r="K45" l="1"/>
  <c r="J48"/>
  <c r="J49"/>
  <c r="K46"/>
  <c r="AS39"/>
  <c r="AR38"/>
  <c r="AD43"/>
  <c r="AE44"/>
  <c r="O43"/>
  <c r="P44"/>
  <c r="X33"/>
  <c r="X32"/>
  <c r="AL35"/>
  <c r="I51"/>
  <c r="K47" l="1"/>
  <c r="J50"/>
  <c r="L46"/>
  <c r="M46"/>
  <c r="L45"/>
  <c r="M45"/>
  <c r="AS40"/>
  <c r="AR39"/>
  <c r="AD44"/>
  <c r="AE45"/>
  <c r="O44"/>
  <c r="P45"/>
  <c r="AL36"/>
  <c r="I52"/>
  <c r="L47" l="1"/>
  <c r="M47"/>
  <c r="K48"/>
  <c r="J51"/>
  <c r="AS41"/>
  <c r="AR40"/>
  <c r="AD45"/>
  <c r="AE46"/>
  <c r="O45"/>
  <c r="P46"/>
  <c r="X34"/>
  <c r="X35"/>
  <c r="AL37"/>
  <c r="I53"/>
  <c r="L48" l="1"/>
  <c r="M48"/>
  <c r="J52"/>
  <c r="K49"/>
  <c r="AS42"/>
  <c r="AR41"/>
  <c r="AD46"/>
  <c r="AE47"/>
  <c r="O46"/>
  <c r="P47"/>
  <c r="X36"/>
  <c r="AL38"/>
  <c r="L49" l="1"/>
  <c r="M49"/>
  <c r="AS43"/>
  <c r="AR42"/>
  <c r="AD47"/>
  <c r="AE48"/>
  <c r="O47"/>
  <c r="P48"/>
  <c r="X37"/>
  <c r="AL39"/>
  <c r="I55"/>
  <c r="I54"/>
  <c r="K50" l="1"/>
  <c r="J53"/>
  <c r="J54"/>
  <c r="K51"/>
  <c r="AS44"/>
  <c r="AR43"/>
  <c r="AD48"/>
  <c r="AE49"/>
  <c r="O48"/>
  <c r="P49"/>
  <c r="X38"/>
  <c r="AL40"/>
  <c r="I56"/>
  <c r="L51" l="1"/>
  <c r="M51"/>
  <c r="K52"/>
  <c r="L50"/>
  <c r="M50"/>
  <c r="J55"/>
  <c r="AS45"/>
  <c r="AR44"/>
  <c r="AD49"/>
  <c r="AE50"/>
  <c r="O49"/>
  <c r="P50"/>
  <c r="X39"/>
  <c r="AL41"/>
  <c r="L52" l="1"/>
  <c r="M52"/>
  <c r="AS46"/>
  <c r="AR45"/>
  <c r="AD50"/>
  <c r="AE51"/>
  <c r="O50"/>
  <c r="P51"/>
  <c r="X40"/>
  <c r="AL42"/>
  <c r="I58"/>
  <c r="I57"/>
  <c r="K54" l="1"/>
  <c r="K53"/>
  <c r="J57"/>
  <c r="J56"/>
  <c r="AS47"/>
  <c r="AR46"/>
  <c r="AD51"/>
  <c r="AE52"/>
  <c r="O51"/>
  <c r="P52"/>
  <c r="X41"/>
  <c r="AL43"/>
  <c r="I59"/>
  <c r="K55" l="1"/>
  <c r="J58"/>
  <c r="L53"/>
  <c r="M53"/>
  <c r="L54"/>
  <c r="M54"/>
  <c r="AS48"/>
  <c r="AR47"/>
  <c r="AD52"/>
  <c r="AE53"/>
  <c r="O52"/>
  <c r="P53"/>
  <c r="X42"/>
  <c r="AL44"/>
  <c r="I60"/>
  <c r="K56" l="1"/>
  <c r="L55"/>
  <c r="M55"/>
  <c r="J59"/>
  <c r="AS49"/>
  <c r="AR48"/>
  <c r="AD53"/>
  <c r="AE54"/>
  <c r="O53"/>
  <c r="P54"/>
  <c r="X43"/>
  <c r="AL45"/>
  <c r="I61"/>
  <c r="K57" l="1"/>
  <c r="J60"/>
  <c r="L56"/>
  <c r="M56"/>
  <c r="AS50"/>
  <c r="AR49"/>
  <c r="AD54"/>
  <c r="AE55"/>
  <c r="O54"/>
  <c r="P55"/>
  <c r="X44"/>
  <c r="AL46"/>
  <c r="I62"/>
  <c r="J61" l="1"/>
  <c r="K58"/>
  <c r="L57"/>
  <c r="M57"/>
  <c r="AS51"/>
  <c r="AR50"/>
  <c r="AD55"/>
  <c r="AE56"/>
  <c r="O55"/>
  <c r="P56"/>
  <c r="X45"/>
  <c r="AL47"/>
  <c r="I63"/>
  <c r="K59" l="1"/>
  <c r="J62"/>
  <c r="L58"/>
  <c r="M58"/>
  <c r="AS52"/>
  <c r="AR51"/>
  <c r="AD56"/>
  <c r="AE57"/>
  <c r="O56"/>
  <c r="P57"/>
  <c r="X46"/>
  <c r="AL48"/>
  <c r="I64"/>
  <c r="J63" l="1"/>
  <c r="K60"/>
  <c r="L59"/>
  <c r="M59"/>
  <c r="AS53"/>
  <c r="AR52"/>
  <c r="AD57"/>
  <c r="AE58"/>
  <c r="O57"/>
  <c r="P58"/>
  <c r="X47"/>
  <c r="AL49"/>
  <c r="I65"/>
  <c r="K61" l="1"/>
  <c r="L60"/>
  <c r="M60"/>
  <c r="J64"/>
  <c r="AS54"/>
  <c r="AR53"/>
  <c r="AD58"/>
  <c r="AE59"/>
  <c r="O58"/>
  <c r="P59"/>
  <c r="X48"/>
  <c r="AL50"/>
  <c r="I66"/>
  <c r="K62" l="1"/>
  <c r="L61"/>
  <c r="M61"/>
  <c r="J65"/>
  <c r="AS55"/>
  <c r="AR54"/>
  <c r="AD59"/>
  <c r="AE60"/>
  <c r="O59"/>
  <c r="P60"/>
  <c r="X49"/>
  <c r="AL51"/>
  <c r="I67"/>
  <c r="J66" l="1"/>
  <c r="K63"/>
  <c r="L62"/>
  <c r="M62"/>
  <c r="AS56"/>
  <c r="AR55"/>
  <c r="AD60"/>
  <c r="AE61"/>
  <c r="O60"/>
  <c r="P61"/>
  <c r="X50"/>
  <c r="AL52"/>
  <c r="I68"/>
  <c r="L63" l="1"/>
  <c r="M63"/>
  <c r="K64"/>
  <c r="J67"/>
  <c r="AS57"/>
  <c r="AR56"/>
  <c r="AD61"/>
  <c r="AE62"/>
  <c r="O61"/>
  <c r="P62"/>
  <c r="X51"/>
  <c r="AL53"/>
  <c r="I69"/>
  <c r="K65" l="1"/>
  <c r="L64"/>
  <c r="M64"/>
  <c r="J68"/>
  <c r="AS58"/>
  <c r="AR57"/>
  <c r="AD62"/>
  <c r="AE63"/>
  <c r="O62"/>
  <c r="P63"/>
  <c r="X52"/>
  <c r="AL54"/>
  <c r="I70"/>
  <c r="K66" l="1"/>
  <c r="L65"/>
  <c r="M65"/>
  <c r="J69"/>
  <c r="AS59"/>
  <c r="AR58"/>
  <c r="AD63"/>
  <c r="AE64"/>
  <c r="O63"/>
  <c r="P64"/>
  <c r="X53"/>
  <c r="AL55"/>
  <c r="I71"/>
  <c r="K67" l="1"/>
  <c r="J70"/>
  <c r="L66"/>
  <c r="M66"/>
  <c r="AS60"/>
  <c r="AR59"/>
  <c r="AD64"/>
  <c r="AE65"/>
  <c r="O64"/>
  <c r="P65"/>
  <c r="X54"/>
  <c r="AL56"/>
  <c r="I72"/>
  <c r="K68" l="1"/>
  <c r="L67"/>
  <c r="M67"/>
  <c r="J71"/>
  <c r="AS61"/>
  <c r="AR60"/>
  <c r="AD65"/>
  <c r="AE66"/>
  <c r="O65"/>
  <c r="P66"/>
  <c r="X55"/>
  <c r="AL57"/>
  <c r="I73"/>
  <c r="K69" l="1"/>
  <c r="J72"/>
  <c r="L68"/>
  <c r="M68"/>
  <c r="AS62"/>
  <c r="AR61"/>
  <c r="AD66"/>
  <c r="AE67"/>
  <c r="O66"/>
  <c r="P67"/>
  <c r="X56"/>
  <c r="AL58"/>
  <c r="I74"/>
  <c r="K70" l="1"/>
  <c r="L69"/>
  <c r="M69"/>
  <c r="J73"/>
  <c r="AS63"/>
  <c r="AR62"/>
  <c r="AD67"/>
  <c r="AE68"/>
  <c r="O67"/>
  <c r="P68"/>
  <c r="X57"/>
  <c r="AL59"/>
  <c r="I75"/>
  <c r="K71" l="1"/>
  <c r="J74"/>
  <c r="L70"/>
  <c r="M70"/>
  <c r="AS64"/>
  <c r="AR63"/>
  <c r="AD68"/>
  <c r="AE69"/>
  <c r="O68"/>
  <c r="P69"/>
  <c r="X58"/>
  <c r="AL60"/>
  <c r="I76"/>
  <c r="K72" l="1"/>
  <c r="L71"/>
  <c r="M71"/>
  <c r="J75"/>
  <c r="AS65"/>
  <c r="AR64"/>
  <c r="AD69"/>
  <c r="AE70"/>
  <c r="O69"/>
  <c r="P70"/>
  <c r="X59"/>
  <c r="AL61"/>
  <c r="I77"/>
  <c r="K73" l="1"/>
  <c r="L72"/>
  <c r="M72"/>
  <c r="J76"/>
  <c r="AS66"/>
  <c r="AR65"/>
  <c r="AD70"/>
  <c r="AE71"/>
  <c r="O70"/>
  <c r="P71"/>
  <c r="X60"/>
  <c r="AL62"/>
  <c r="I78"/>
  <c r="K74" l="1"/>
  <c r="L73"/>
  <c r="M73"/>
  <c r="J77"/>
  <c r="AS67"/>
  <c r="AR66"/>
  <c r="AD71"/>
  <c r="AE72"/>
  <c r="O71"/>
  <c r="P72"/>
  <c r="X61"/>
  <c r="AL63"/>
  <c r="I79"/>
  <c r="K75" l="1"/>
  <c r="J78"/>
  <c r="L74"/>
  <c r="M74"/>
  <c r="AS68"/>
  <c r="AR67"/>
  <c r="AD72"/>
  <c r="AE73"/>
  <c r="O72"/>
  <c r="P73"/>
  <c r="X62"/>
  <c r="AL64"/>
  <c r="I80"/>
  <c r="K76" l="1"/>
  <c r="L75"/>
  <c r="M75"/>
  <c r="J79"/>
  <c r="AS69"/>
  <c r="AR68"/>
  <c r="AD73"/>
  <c r="AE74"/>
  <c r="O73"/>
  <c r="P74"/>
  <c r="X63"/>
  <c r="AL65"/>
  <c r="I81"/>
  <c r="K77" l="1"/>
  <c r="L76"/>
  <c r="M76"/>
  <c r="J80"/>
  <c r="AS70"/>
  <c r="AR69"/>
  <c r="AD74"/>
  <c r="AE75"/>
  <c r="O74"/>
  <c r="P75"/>
  <c r="X64"/>
  <c r="AL66"/>
  <c r="I82"/>
  <c r="K78" l="1"/>
  <c r="L77"/>
  <c r="M77"/>
  <c r="J81"/>
  <c r="AS71"/>
  <c r="AR70"/>
  <c r="AD75"/>
  <c r="AE76"/>
  <c r="O75"/>
  <c r="P76"/>
  <c r="X65"/>
  <c r="AL67"/>
  <c r="L78" l="1"/>
  <c r="M78"/>
  <c r="AS72"/>
  <c r="AR71"/>
  <c r="AD76"/>
  <c r="AE77"/>
  <c r="O76"/>
  <c r="P77"/>
  <c r="X66"/>
  <c r="AL68"/>
  <c r="I84"/>
  <c r="I83"/>
  <c r="K79" l="1"/>
  <c r="J83"/>
  <c r="J82"/>
  <c r="K80"/>
  <c r="AS73"/>
  <c r="AR72"/>
  <c r="AD77"/>
  <c r="AE78"/>
  <c r="O77"/>
  <c r="P78"/>
  <c r="X67"/>
  <c r="AL69"/>
  <c r="I85"/>
  <c r="J84" s="1"/>
  <c r="K81" l="1"/>
  <c r="L80"/>
  <c r="M80"/>
  <c r="L79"/>
  <c r="M79"/>
  <c r="AS74"/>
  <c r="AR73"/>
  <c r="AD78"/>
  <c r="AE79"/>
  <c r="O78"/>
  <c r="P79"/>
  <c r="X68"/>
  <c r="AL70"/>
  <c r="I86"/>
  <c r="J85" l="1"/>
  <c r="K82"/>
  <c r="L81"/>
  <c r="M81"/>
  <c r="AS75"/>
  <c r="AR74"/>
  <c r="AD79"/>
  <c r="AE80"/>
  <c r="O79"/>
  <c r="P80"/>
  <c r="X69"/>
  <c r="AL71"/>
  <c r="I87"/>
  <c r="K83" l="1"/>
  <c r="L82"/>
  <c r="M82"/>
  <c r="J86"/>
  <c r="AS76"/>
  <c r="AR75"/>
  <c r="AD80"/>
  <c r="AE81"/>
  <c r="O80"/>
  <c r="P81"/>
  <c r="X70"/>
  <c r="AL72"/>
  <c r="L83" l="1"/>
  <c r="M83"/>
  <c r="AS77"/>
  <c r="AR76"/>
  <c r="AD81"/>
  <c r="AE82"/>
  <c r="O81"/>
  <c r="P82"/>
  <c r="X71"/>
  <c r="AL73"/>
  <c r="I89"/>
  <c r="I88"/>
  <c r="K85" l="1"/>
  <c r="K84"/>
  <c r="J87"/>
  <c r="J88"/>
  <c r="AS78"/>
  <c r="AR77"/>
  <c r="AD82"/>
  <c r="AE83"/>
  <c r="O82"/>
  <c r="P83"/>
  <c r="X72"/>
  <c r="AL74"/>
  <c r="L84" l="1"/>
  <c r="M84"/>
  <c r="L85"/>
  <c r="M85"/>
  <c r="AS79"/>
  <c r="AR78"/>
  <c r="AD83"/>
  <c r="AE84"/>
  <c r="O83"/>
  <c r="P84"/>
  <c r="X73"/>
  <c r="AL75"/>
  <c r="I91"/>
  <c r="I90"/>
  <c r="K86" l="1"/>
  <c r="J89"/>
  <c r="J90"/>
  <c r="K87"/>
  <c r="AS80"/>
  <c r="AR79"/>
  <c r="AD84"/>
  <c r="AE85"/>
  <c r="O84"/>
  <c r="P85"/>
  <c r="X74"/>
  <c r="I92"/>
  <c r="L87" l="1"/>
  <c r="M87"/>
  <c r="K88"/>
  <c r="L86"/>
  <c r="M86"/>
  <c r="J91"/>
  <c r="AS81"/>
  <c r="AR81" s="1"/>
  <c r="AR80"/>
  <c r="AD85"/>
  <c r="AE86"/>
  <c r="O85"/>
  <c r="P86"/>
  <c r="AU10"/>
  <c r="AU6"/>
  <c r="AU9"/>
  <c r="AU3"/>
  <c r="AU4"/>
  <c r="AU5"/>
  <c r="AU2"/>
  <c r="AU8"/>
  <c r="AU7"/>
  <c r="X75"/>
  <c r="I93"/>
  <c r="K89" l="1"/>
  <c r="L88"/>
  <c r="M88"/>
  <c r="J92"/>
  <c r="AD86"/>
  <c r="AE87"/>
  <c r="O86"/>
  <c r="P87"/>
  <c r="AI9"/>
  <c r="AI21"/>
  <c r="X76"/>
  <c r="I94"/>
  <c r="K90" l="1"/>
  <c r="L89"/>
  <c r="M89"/>
  <c r="J93"/>
  <c r="AD87"/>
  <c r="AE88"/>
  <c r="O87"/>
  <c r="P88"/>
  <c r="X77"/>
  <c r="I95"/>
  <c r="J94" l="1"/>
  <c r="K91"/>
  <c r="L90"/>
  <c r="M90"/>
  <c r="AD88"/>
  <c r="AE89"/>
  <c r="O88"/>
  <c r="P89"/>
  <c r="X78"/>
  <c r="I96"/>
  <c r="K92" l="1"/>
  <c r="L91"/>
  <c r="M91"/>
  <c r="J95"/>
  <c r="AD89"/>
  <c r="AE90"/>
  <c r="O89"/>
  <c r="P90"/>
  <c r="X79"/>
  <c r="I97"/>
  <c r="K93" l="1"/>
  <c r="J96"/>
  <c r="L92"/>
  <c r="M92"/>
  <c r="AD90"/>
  <c r="AE91"/>
  <c r="O90"/>
  <c r="P91"/>
  <c r="X80"/>
  <c r="I98"/>
  <c r="K94" l="1"/>
  <c r="L93"/>
  <c r="M93"/>
  <c r="J97"/>
  <c r="AD91"/>
  <c r="AE92"/>
  <c r="O91"/>
  <c r="P92"/>
  <c r="X81"/>
  <c r="I99"/>
  <c r="K95" l="1"/>
  <c r="J98"/>
  <c r="L94"/>
  <c r="M94"/>
  <c r="AD92"/>
  <c r="AE93"/>
  <c r="O92"/>
  <c r="P93"/>
  <c r="X82"/>
  <c r="I100"/>
  <c r="J99" l="1"/>
  <c r="K96"/>
  <c r="L95"/>
  <c r="M95"/>
  <c r="AD93"/>
  <c r="AE94"/>
  <c r="O93"/>
  <c r="P94"/>
  <c r="X83"/>
  <c r="L96" l="1"/>
  <c r="M96"/>
  <c r="AD94"/>
  <c r="AE95"/>
  <c r="O94"/>
  <c r="P95"/>
  <c r="X84"/>
  <c r="I102"/>
  <c r="I101"/>
  <c r="K98" l="1"/>
  <c r="K97"/>
  <c r="J100"/>
  <c r="J101"/>
  <c r="AD95"/>
  <c r="AE96"/>
  <c r="O95"/>
  <c r="P96"/>
  <c r="X85"/>
  <c r="L97" l="1"/>
  <c r="M97"/>
  <c r="L98"/>
  <c r="M98"/>
  <c r="AD96"/>
  <c r="AE97"/>
  <c r="O96"/>
  <c r="P97"/>
  <c r="X86"/>
  <c r="I104"/>
  <c r="I103"/>
  <c r="K99" l="1"/>
  <c r="J103"/>
  <c r="J102"/>
  <c r="K100"/>
  <c r="AD97"/>
  <c r="AE98"/>
  <c r="O97"/>
  <c r="P98"/>
  <c r="X87"/>
  <c r="I105"/>
  <c r="J104" s="1"/>
  <c r="L100" l="1"/>
  <c r="M100"/>
  <c r="K101"/>
  <c r="L99"/>
  <c r="M99"/>
  <c r="AD98"/>
  <c r="AE99"/>
  <c r="O98"/>
  <c r="P99"/>
  <c r="X88"/>
  <c r="I106"/>
  <c r="J105" s="1"/>
  <c r="K102" l="1"/>
  <c r="L101"/>
  <c r="M101"/>
  <c r="AD99"/>
  <c r="AE100"/>
  <c r="O99"/>
  <c r="P100"/>
  <c r="X89"/>
  <c r="L102" l="1"/>
  <c r="M102"/>
  <c r="AD100"/>
  <c r="AE101"/>
  <c r="O100"/>
  <c r="P101"/>
  <c r="X90"/>
  <c r="I108"/>
  <c r="I107"/>
  <c r="K104" l="1"/>
  <c r="K103"/>
  <c r="J107"/>
  <c r="J106"/>
  <c r="AD101"/>
  <c r="AE102"/>
  <c r="O101"/>
  <c r="P102"/>
  <c r="X91"/>
  <c r="I109"/>
  <c r="J108" l="1"/>
  <c r="L103"/>
  <c r="M103"/>
  <c r="L104"/>
  <c r="M104"/>
  <c r="K105"/>
  <c r="AD102"/>
  <c r="AE103"/>
  <c r="O102"/>
  <c r="P103"/>
  <c r="X92"/>
  <c r="AI24"/>
  <c r="I110"/>
  <c r="K106" l="1"/>
  <c r="L105"/>
  <c r="M105"/>
  <c r="J109"/>
  <c r="AD103"/>
  <c r="AE104"/>
  <c r="O103"/>
  <c r="P104"/>
  <c r="X93"/>
  <c r="AI27"/>
  <c r="I111"/>
  <c r="K107" l="1"/>
  <c r="L106"/>
  <c r="M106"/>
  <c r="J110"/>
  <c r="AD104"/>
  <c r="AE105"/>
  <c r="O104"/>
  <c r="P105"/>
  <c r="X94"/>
  <c r="I112"/>
  <c r="J111" l="1"/>
  <c r="K108"/>
  <c r="L107"/>
  <c r="M107"/>
  <c r="AD105"/>
  <c r="AE106"/>
  <c r="O105"/>
  <c r="P106"/>
  <c r="X95"/>
  <c r="I113"/>
  <c r="J112" s="1"/>
  <c r="K109" l="1"/>
  <c r="L108"/>
  <c r="M108"/>
  <c r="AD106"/>
  <c r="AE107"/>
  <c r="O106"/>
  <c r="P107"/>
  <c r="X96"/>
  <c r="I114"/>
  <c r="K110" l="1"/>
  <c r="L109"/>
  <c r="M109"/>
  <c r="J113"/>
  <c r="AD107"/>
  <c r="AE108"/>
  <c r="O107"/>
  <c r="P108"/>
  <c r="X97"/>
  <c r="I115"/>
  <c r="K111" l="1"/>
  <c r="L110"/>
  <c r="M110"/>
  <c r="J114"/>
  <c r="AD108"/>
  <c r="AE109"/>
  <c r="O108"/>
  <c r="P109"/>
  <c r="X98"/>
  <c r="I116"/>
  <c r="L111" l="1"/>
  <c r="M111"/>
  <c r="K112"/>
  <c r="J115"/>
  <c r="AD109"/>
  <c r="AE110"/>
  <c r="O109"/>
  <c r="P110"/>
  <c r="X99"/>
  <c r="I117"/>
  <c r="K113" l="1"/>
  <c r="L112"/>
  <c r="M112"/>
  <c r="J116"/>
  <c r="AD110"/>
  <c r="AE111"/>
  <c r="O110"/>
  <c r="P111"/>
  <c r="X100"/>
  <c r="I118"/>
  <c r="K114" l="1"/>
  <c r="L113"/>
  <c r="M113"/>
  <c r="J117"/>
  <c r="AD111"/>
  <c r="AE112"/>
  <c r="O111"/>
  <c r="P112"/>
  <c r="X101"/>
  <c r="I119"/>
  <c r="J118" s="1"/>
  <c r="K115" l="1"/>
  <c r="L114"/>
  <c r="M114"/>
  <c r="AD112"/>
  <c r="AE113"/>
  <c r="O112"/>
  <c r="P113"/>
  <c r="X102"/>
  <c r="I120"/>
  <c r="K116" l="1"/>
  <c r="L115"/>
  <c r="M115"/>
  <c r="J119"/>
  <c r="AD113"/>
  <c r="AE114"/>
  <c r="O113"/>
  <c r="P114"/>
  <c r="X103"/>
  <c r="I121"/>
  <c r="K117" l="1"/>
  <c r="L116"/>
  <c r="M116"/>
  <c r="J120"/>
  <c r="AD114"/>
  <c r="AE115"/>
  <c r="O114"/>
  <c r="P115"/>
  <c r="X104"/>
  <c r="I122"/>
  <c r="K118" l="1"/>
  <c r="L117"/>
  <c r="M117"/>
  <c r="J121"/>
  <c r="AD115"/>
  <c r="AE116"/>
  <c r="O115"/>
  <c r="P116"/>
  <c r="X105"/>
  <c r="L118" l="1"/>
  <c r="M118"/>
  <c r="AD116"/>
  <c r="AE117"/>
  <c r="O116"/>
  <c r="P117"/>
  <c r="X106"/>
  <c r="I124"/>
  <c r="I123"/>
  <c r="K119" l="1"/>
  <c r="J123"/>
  <c r="J122"/>
  <c r="K120"/>
  <c r="AD117"/>
  <c r="AE118"/>
  <c r="O117"/>
  <c r="P118"/>
  <c r="X107"/>
  <c r="L120" l="1"/>
  <c r="M120"/>
  <c r="L119"/>
  <c r="M119"/>
  <c r="AD118"/>
  <c r="AE119"/>
  <c r="O118"/>
  <c r="P119"/>
  <c r="X108"/>
  <c r="I126"/>
  <c r="I125"/>
  <c r="K122" l="1"/>
  <c r="K121"/>
  <c r="J125"/>
  <c r="J124"/>
  <c r="AD119"/>
  <c r="AE120"/>
  <c r="O119"/>
  <c r="P120"/>
  <c r="X109"/>
  <c r="I127"/>
  <c r="J126" l="1"/>
  <c r="K123"/>
  <c r="L121"/>
  <c r="M121"/>
  <c r="L122"/>
  <c r="M122"/>
  <c r="AD120"/>
  <c r="AE121"/>
  <c r="O120"/>
  <c r="P121"/>
  <c r="X110"/>
  <c r="I128"/>
  <c r="K124" l="1"/>
  <c r="J127"/>
  <c r="L123"/>
  <c r="M123"/>
  <c r="AD121"/>
  <c r="AE122"/>
  <c r="O121"/>
  <c r="P122"/>
  <c r="X111"/>
  <c r="L124" l="1"/>
  <c r="M124"/>
  <c r="AD122"/>
  <c r="AE123"/>
  <c r="O122"/>
  <c r="P123"/>
  <c r="X112"/>
  <c r="I130"/>
  <c r="I129"/>
  <c r="K125" l="1"/>
  <c r="J129"/>
  <c r="J128"/>
  <c r="K126"/>
  <c r="AD123"/>
  <c r="AE124"/>
  <c r="O123"/>
  <c r="P124"/>
  <c r="X113"/>
  <c r="I131"/>
  <c r="J130" s="1"/>
  <c r="L126" l="1"/>
  <c r="M126"/>
  <c r="L125"/>
  <c r="M125"/>
  <c r="K127"/>
  <c r="AD124"/>
  <c r="AE125"/>
  <c r="O124"/>
  <c r="P125"/>
  <c r="X114"/>
  <c r="I132"/>
  <c r="J131" s="1"/>
  <c r="L127" l="1"/>
  <c r="M127"/>
  <c r="K128"/>
  <c r="AD125"/>
  <c r="AE126"/>
  <c r="O125"/>
  <c r="P126"/>
  <c r="X115"/>
  <c r="I133"/>
  <c r="K129" l="1"/>
  <c r="L128"/>
  <c r="M128"/>
  <c r="J132"/>
  <c r="AD126"/>
  <c r="AE127"/>
  <c r="O126"/>
  <c r="P127"/>
  <c r="X116"/>
  <c r="I134"/>
  <c r="J133" l="1"/>
  <c r="K130"/>
  <c r="L129"/>
  <c r="M129"/>
  <c r="AD127"/>
  <c r="AE128"/>
  <c r="O127"/>
  <c r="P128"/>
  <c r="X117"/>
  <c r="I135"/>
  <c r="J134" s="1"/>
  <c r="K131" l="1"/>
  <c r="L130"/>
  <c r="M130"/>
  <c r="AD128"/>
  <c r="AE129"/>
  <c r="O128"/>
  <c r="P129"/>
  <c r="X118"/>
  <c r="I136"/>
  <c r="L131" l="1"/>
  <c r="M131"/>
  <c r="J135"/>
  <c r="K132"/>
  <c r="AD129"/>
  <c r="AE130"/>
  <c r="O129"/>
  <c r="P130"/>
  <c r="X119"/>
  <c r="L132" l="1"/>
  <c r="M132"/>
  <c r="AD130"/>
  <c r="AE131"/>
  <c r="O130"/>
  <c r="P131"/>
  <c r="X120"/>
  <c r="I138"/>
  <c r="I137"/>
  <c r="K134" l="1"/>
  <c r="K133"/>
  <c r="J137"/>
  <c r="J136"/>
  <c r="AD131"/>
  <c r="AE132"/>
  <c r="O131"/>
  <c r="P132"/>
  <c r="X121"/>
  <c r="I139"/>
  <c r="J138" l="1"/>
  <c r="K135"/>
  <c r="L133"/>
  <c r="M133"/>
  <c r="L134"/>
  <c r="M134"/>
  <c r="AD132"/>
  <c r="AE133"/>
  <c r="O132"/>
  <c r="P133"/>
  <c r="X122"/>
  <c r="I140"/>
  <c r="K136" l="1"/>
  <c r="J139"/>
  <c r="L135"/>
  <c r="M135"/>
  <c r="AD133"/>
  <c r="AE134"/>
  <c r="O133"/>
  <c r="P134"/>
  <c r="X123"/>
  <c r="L136" l="1"/>
  <c r="M136"/>
  <c r="AD134"/>
  <c r="AE135"/>
  <c r="O134"/>
  <c r="P135"/>
  <c r="X124"/>
  <c r="I142"/>
  <c r="I141"/>
  <c r="K138" l="1"/>
  <c r="K137"/>
  <c r="J141"/>
  <c r="J140"/>
  <c r="AD135"/>
  <c r="AE136"/>
  <c r="O135"/>
  <c r="P136"/>
  <c r="X125"/>
  <c r="I143"/>
  <c r="J142" l="1"/>
  <c r="K139"/>
  <c r="L137"/>
  <c r="M137"/>
  <c r="L138"/>
  <c r="M138"/>
  <c r="AD136"/>
  <c r="AE137"/>
  <c r="O136"/>
  <c r="P137"/>
  <c r="X126"/>
  <c r="I144"/>
  <c r="K140" l="1"/>
  <c r="L139"/>
  <c r="M139"/>
  <c r="J143"/>
  <c r="AD137"/>
  <c r="AE138"/>
  <c r="O137"/>
  <c r="P138"/>
  <c r="X127"/>
  <c r="I145"/>
  <c r="K141" l="1"/>
  <c r="L140"/>
  <c r="M140"/>
  <c r="J144"/>
  <c r="AD138"/>
  <c r="AE139"/>
  <c r="O138"/>
  <c r="P139"/>
  <c r="X128"/>
  <c r="I146"/>
  <c r="J145" l="1"/>
  <c r="K142"/>
  <c r="L141"/>
  <c r="M141"/>
  <c r="AD139"/>
  <c r="AE140"/>
  <c r="O139"/>
  <c r="P140"/>
  <c r="X129"/>
  <c r="I147"/>
  <c r="J146" s="1"/>
  <c r="K143" l="1"/>
  <c r="L142"/>
  <c r="M142"/>
  <c r="AD140"/>
  <c r="AE141"/>
  <c r="O140"/>
  <c r="P141"/>
  <c r="X130"/>
  <c r="L143" l="1"/>
  <c r="M143"/>
  <c r="AD141"/>
  <c r="AE142"/>
  <c r="O141"/>
  <c r="P142"/>
  <c r="X131"/>
  <c r="I149"/>
  <c r="I148"/>
  <c r="K145" l="1"/>
  <c r="K144"/>
  <c r="J148"/>
  <c r="J147"/>
  <c r="AD142"/>
  <c r="AE143"/>
  <c r="O142"/>
  <c r="P143"/>
  <c r="X132"/>
  <c r="I150"/>
  <c r="K146" l="1"/>
  <c r="L144"/>
  <c r="M144"/>
  <c r="L145"/>
  <c r="M145"/>
  <c r="J149"/>
  <c r="AD143"/>
  <c r="AE144"/>
  <c r="O143"/>
  <c r="P144"/>
  <c r="X133"/>
  <c r="I151"/>
  <c r="K147" l="1"/>
  <c r="L146"/>
  <c r="M146"/>
  <c r="J150"/>
  <c r="AD144"/>
  <c r="AE145"/>
  <c r="O144"/>
  <c r="P145"/>
  <c r="X134"/>
  <c r="I152"/>
  <c r="K148" l="1"/>
  <c r="L147"/>
  <c r="M147"/>
  <c r="J151"/>
  <c r="AD145"/>
  <c r="AE146"/>
  <c r="O145"/>
  <c r="P146"/>
  <c r="X135"/>
  <c r="L148" l="1"/>
  <c r="M148"/>
  <c r="AD146"/>
  <c r="AE147"/>
  <c r="O146"/>
  <c r="P147"/>
  <c r="X136"/>
  <c r="I154"/>
  <c r="I153"/>
  <c r="K150" l="1"/>
  <c r="K149"/>
  <c r="J153"/>
  <c r="J152"/>
  <c r="AD147"/>
  <c r="AE148"/>
  <c r="O147"/>
  <c r="P148"/>
  <c r="X137"/>
  <c r="I155"/>
  <c r="K151" l="1"/>
  <c r="J154"/>
  <c r="L149"/>
  <c r="M149"/>
  <c r="L150"/>
  <c r="M150"/>
  <c r="AD148"/>
  <c r="AE149"/>
  <c r="O148"/>
  <c r="P149"/>
  <c r="X138"/>
  <c r="I156"/>
  <c r="K152" l="1"/>
  <c r="J155"/>
  <c r="L151"/>
  <c r="M151"/>
  <c r="AD149"/>
  <c r="AE150"/>
  <c r="O149"/>
  <c r="P150"/>
  <c r="X139"/>
  <c r="I157"/>
  <c r="K153" l="1"/>
  <c r="L152"/>
  <c r="M152"/>
  <c r="J156"/>
  <c r="AD150"/>
  <c r="AE151"/>
  <c r="O150"/>
  <c r="P151"/>
  <c r="X140"/>
  <c r="X141"/>
  <c r="I158"/>
  <c r="K154" l="1"/>
  <c r="J157"/>
  <c r="L153"/>
  <c r="M153"/>
  <c r="AD151"/>
  <c r="AE152"/>
  <c r="O151"/>
  <c r="P152"/>
  <c r="X142"/>
  <c r="I159"/>
  <c r="K155" l="1"/>
  <c r="L154"/>
  <c r="M154"/>
  <c r="J158"/>
  <c r="AD152"/>
  <c r="AE153"/>
  <c r="O152"/>
  <c r="P153"/>
  <c r="X143"/>
  <c r="I160"/>
  <c r="J159" s="1"/>
  <c r="L155" l="1"/>
  <c r="M155"/>
  <c r="K156"/>
  <c r="AD153"/>
  <c r="AE154"/>
  <c r="O153"/>
  <c r="P154"/>
  <c r="X144"/>
  <c r="I161"/>
  <c r="K157" l="1"/>
  <c r="L156"/>
  <c r="M156"/>
  <c r="J160"/>
  <c r="AD154"/>
  <c r="AE155"/>
  <c r="O154"/>
  <c r="P155"/>
  <c r="X145"/>
  <c r="I162"/>
  <c r="K158" l="1"/>
  <c r="J161"/>
  <c r="L157"/>
  <c r="M157"/>
  <c r="AD155"/>
  <c r="AE156"/>
  <c r="O155"/>
  <c r="P156"/>
  <c r="X146"/>
  <c r="I163"/>
  <c r="K159" l="1"/>
  <c r="L158"/>
  <c r="M158"/>
  <c r="J162"/>
  <c r="AD156"/>
  <c r="AE157"/>
  <c r="O156"/>
  <c r="P157"/>
  <c r="X147"/>
  <c r="I164"/>
  <c r="K160" l="1"/>
  <c r="L159"/>
  <c r="M159"/>
  <c r="J163"/>
  <c r="AD157"/>
  <c r="AE158"/>
  <c r="O157"/>
  <c r="P158"/>
  <c r="X148"/>
  <c r="I165"/>
  <c r="K161" l="1"/>
  <c r="J164"/>
  <c r="L160"/>
  <c r="M160"/>
  <c r="AD158"/>
  <c r="AE159"/>
  <c r="O158"/>
  <c r="P159"/>
  <c r="X149"/>
  <c r="I166"/>
  <c r="K162" l="1"/>
  <c r="L161"/>
  <c r="M161"/>
  <c r="J165"/>
  <c r="AD159"/>
  <c r="AE160"/>
  <c r="O159"/>
  <c r="P160"/>
  <c r="X150"/>
  <c r="L162" l="1"/>
  <c r="M162"/>
  <c r="AD160"/>
  <c r="AE161"/>
  <c r="O160"/>
  <c r="P161"/>
  <c r="X151"/>
  <c r="I168"/>
  <c r="I167"/>
  <c r="K164" l="1"/>
  <c r="K163"/>
  <c r="J167"/>
  <c r="J166"/>
  <c r="AD161"/>
  <c r="AE162"/>
  <c r="O161"/>
  <c r="P162"/>
  <c r="X152"/>
  <c r="I169"/>
  <c r="K165" l="1"/>
  <c r="J168"/>
  <c r="L163"/>
  <c r="M163"/>
  <c r="L164"/>
  <c r="M164"/>
  <c r="AD162"/>
  <c r="AE163"/>
  <c r="O162"/>
  <c r="P163"/>
  <c r="X153"/>
  <c r="I170"/>
  <c r="J169" l="1"/>
  <c r="K166"/>
  <c r="L165"/>
  <c r="M165"/>
  <c r="AD163"/>
  <c r="AE164"/>
  <c r="O163"/>
  <c r="P164"/>
  <c r="X154"/>
  <c r="I171"/>
  <c r="J170" s="1"/>
  <c r="K167" l="1"/>
  <c r="L166"/>
  <c r="M166"/>
  <c r="AD164"/>
  <c r="AE165"/>
  <c r="O164"/>
  <c r="P165"/>
  <c r="X155"/>
  <c r="I172"/>
  <c r="L167" l="1"/>
  <c r="M167"/>
  <c r="K168"/>
  <c r="J171"/>
  <c r="AD165"/>
  <c r="AE166"/>
  <c r="O165"/>
  <c r="P166"/>
  <c r="X156"/>
  <c r="I173"/>
  <c r="K169" l="1"/>
  <c r="L168"/>
  <c r="M168"/>
  <c r="J172"/>
  <c r="AD166"/>
  <c r="AE167"/>
  <c r="O166"/>
  <c r="P167"/>
  <c r="X157"/>
  <c r="L169" l="1"/>
  <c r="M169"/>
  <c r="AD167"/>
  <c r="AE168"/>
  <c r="O167"/>
  <c r="P168"/>
  <c r="X158"/>
  <c r="I175"/>
  <c r="I174"/>
  <c r="K171" l="1"/>
  <c r="K170"/>
  <c r="J173"/>
  <c r="J174"/>
  <c r="AD168"/>
  <c r="AE169"/>
  <c r="O168"/>
  <c r="P169"/>
  <c r="X159"/>
  <c r="I176"/>
  <c r="K172" l="1"/>
  <c r="J175"/>
  <c r="L170"/>
  <c r="M170"/>
  <c r="L171"/>
  <c r="M171"/>
  <c r="AD169"/>
  <c r="AE170"/>
  <c r="O169"/>
  <c r="P170"/>
  <c r="X160"/>
  <c r="I177"/>
  <c r="K173" l="1"/>
  <c r="L172"/>
  <c r="M172"/>
  <c r="J176"/>
  <c r="AD170"/>
  <c r="AE171"/>
  <c r="O170"/>
  <c r="P171"/>
  <c r="X161"/>
  <c r="L173" l="1"/>
  <c r="M173"/>
  <c r="AD171"/>
  <c r="AE172"/>
  <c r="O171"/>
  <c r="P172"/>
  <c r="X162"/>
  <c r="I179"/>
  <c r="I178"/>
  <c r="K175" l="1"/>
  <c r="K174"/>
  <c r="J178"/>
  <c r="J177"/>
  <c r="AD172"/>
  <c r="AE173"/>
  <c r="O172"/>
  <c r="P173"/>
  <c r="X163"/>
  <c r="I180"/>
  <c r="K176" l="1"/>
  <c r="J179"/>
  <c r="L174"/>
  <c r="M174"/>
  <c r="L175"/>
  <c r="M175"/>
  <c r="AD173"/>
  <c r="AE174"/>
  <c r="O173"/>
  <c r="P174"/>
  <c r="X164"/>
  <c r="I181"/>
  <c r="J180" l="1"/>
  <c r="K177"/>
  <c r="L176"/>
  <c r="M176"/>
  <c r="AD174"/>
  <c r="AE175"/>
  <c r="O174"/>
  <c r="P175"/>
  <c r="X165"/>
  <c r="I182"/>
  <c r="K178" l="1"/>
  <c r="L177"/>
  <c r="M177"/>
  <c r="J181"/>
  <c r="AD175"/>
  <c r="AE176"/>
  <c r="O175"/>
  <c r="P176"/>
  <c r="X166"/>
  <c r="L178" l="1"/>
  <c r="M178"/>
  <c r="AD176"/>
  <c r="AE177"/>
  <c r="O176"/>
  <c r="P177"/>
  <c r="X167"/>
  <c r="I184"/>
  <c r="I183"/>
  <c r="K180" l="1"/>
  <c r="K179"/>
  <c r="J183"/>
  <c r="J182"/>
  <c r="AD177"/>
  <c r="AE178"/>
  <c r="O177"/>
  <c r="P178"/>
  <c r="X168"/>
  <c r="I185"/>
  <c r="K181" l="1"/>
  <c r="J184"/>
  <c r="L179"/>
  <c r="M179"/>
  <c r="L180"/>
  <c r="M180"/>
  <c r="AD178"/>
  <c r="AE179"/>
  <c r="O178"/>
  <c r="P179"/>
  <c r="X169"/>
  <c r="I186"/>
  <c r="K182" l="1"/>
  <c r="L181"/>
  <c r="M181"/>
  <c r="J185"/>
  <c r="AD179"/>
  <c r="AE180"/>
  <c r="O179"/>
  <c r="P180"/>
  <c r="X170"/>
  <c r="I187"/>
  <c r="J186" l="1"/>
  <c r="K183"/>
  <c r="L182"/>
  <c r="M182"/>
  <c r="AD180"/>
  <c r="AE181"/>
  <c r="O180"/>
  <c r="P181"/>
  <c r="X171"/>
  <c r="I188"/>
  <c r="K184" l="1"/>
  <c r="J187"/>
  <c r="L183"/>
  <c r="M183"/>
  <c r="AD181"/>
  <c r="AE182"/>
  <c r="O181"/>
  <c r="P182"/>
  <c r="X172"/>
  <c r="I189"/>
  <c r="K185" l="1"/>
  <c r="J188"/>
  <c r="L184"/>
  <c r="M184"/>
  <c r="AD182"/>
  <c r="AE183"/>
  <c r="O182"/>
  <c r="P183"/>
  <c r="X173"/>
  <c r="I190"/>
  <c r="K186" l="1"/>
  <c r="L185"/>
  <c r="M185"/>
  <c r="J189"/>
  <c r="AD183"/>
  <c r="AE184"/>
  <c r="O183"/>
  <c r="P184"/>
  <c r="X174"/>
  <c r="I191"/>
  <c r="K187" l="1"/>
  <c r="L186"/>
  <c r="M186"/>
  <c r="J190"/>
  <c r="AD184"/>
  <c r="AE185"/>
  <c r="O184"/>
  <c r="P185"/>
  <c r="X175"/>
  <c r="I192"/>
  <c r="K188" l="1"/>
  <c r="L187"/>
  <c r="M187"/>
  <c r="J191"/>
  <c r="AD185"/>
  <c r="AE186"/>
  <c r="O185"/>
  <c r="P186"/>
  <c r="X176"/>
  <c r="I193"/>
  <c r="K189" l="1"/>
  <c r="L188"/>
  <c r="M188"/>
  <c r="J192"/>
  <c r="AD186"/>
  <c r="AE187"/>
  <c r="O186"/>
  <c r="P187"/>
  <c r="X177"/>
  <c r="I194"/>
  <c r="K190" l="1"/>
  <c r="L189"/>
  <c r="M189"/>
  <c r="J193"/>
  <c r="AD187"/>
  <c r="AE188"/>
  <c r="O187"/>
  <c r="P188"/>
  <c r="X178"/>
  <c r="I195"/>
  <c r="K191" l="1"/>
  <c r="L190"/>
  <c r="M190"/>
  <c r="J194"/>
  <c r="AD188"/>
  <c r="AE189"/>
  <c r="O188"/>
  <c r="P189"/>
  <c r="X179"/>
  <c r="I196"/>
  <c r="K192" l="1"/>
  <c r="L191"/>
  <c r="M191"/>
  <c r="J195"/>
  <c r="AD189"/>
  <c r="AE190"/>
  <c r="O189"/>
  <c r="P190"/>
  <c r="X180"/>
  <c r="I197"/>
  <c r="J196" l="1"/>
  <c r="K193"/>
  <c r="L192"/>
  <c r="M192"/>
  <c r="AD190"/>
  <c r="AE191"/>
  <c r="O190"/>
  <c r="P191"/>
  <c r="X181"/>
  <c r="L193" l="1"/>
  <c r="M193"/>
  <c r="AD191"/>
  <c r="AE192"/>
  <c r="O191"/>
  <c r="P192"/>
  <c r="X182"/>
  <c r="I199"/>
  <c r="I198"/>
  <c r="K195" l="1"/>
  <c r="K194"/>
  <c r="J197"/>
  <c r="J198"/>
  <c r="AD192"/>
  <c r="AE193"/>
  <c r="O192"/>
  <c r="P193"/>
  <c r="X183"/>
  <c r="L194" l="1"/>
  <c r="M194"/>
  <c r="L195"/>
  <c r="M195"/>
  <c r="AD193"/>
  <c r="AE194"/>
  <c r="O193"/>
  <c r="P194"/>
  <c r="X184"/>
  <c r="I201"/>
  <c r="I200"/>
  <c r="K197" l="1"/>
  <c r="K196"/>
  <c r="J199"/>
  <c r="J200"/>
  <c r="AD194"/>
  <c r="AE195"/>
  <c r="O194"/>
  <c r="P195"/>
  <c r="X185"/>
  <c r="I202"/>
  <c r="K198" l="1"/>
  <c r="L196"/>
  <c r="M196"/>
  <c r="L197"/>
  <c r="M197"/>
  <c r="J201"/>
  <c r="AD195"/>
  <c r="AE196"/>
  <c r="O195"/>
  <c r="P196"/>
  <c r="X186"/>
  <c r="I203"/>
  <c r="J202" s="1"/>
  <c r="L198" l="1"/>
  <c r="M198"/>
  <c r="K199"/>
  <c r="AD196"/>
  <c r="AE197"/>
  <c r="O196"/>
  <c r="P197"/>
  <c r="X187"/>
  <c r="I204"/>
  <c r="K200" l="1"/>
  <c r="L199"/>
  <c r="M199"/>
  <c r="J203"/>
  <c r="AD197"/>
  <c r="AE198"/>
  <c r="O197"/>
  <c r="P198"/>
  <c r="X188"/>
  <c r="I205"/>
  <c r="L200" l="1"/>
  <c r="M200"/>
  <c r="K201"/>
  <c r="J204"/>
  <c r="AD198"/>
  <c r="AE199"/>
  <c r="O198"/>
  <c r="P199"/>
  <c r="X189"/>
  <c r="I206"/>
  <c r="K202" l="1"/>
  <c r="J205"/>
  <c r="L201"/>
  <c r="M201"/>
  <c r="AD199"/>
  <c r="AE200"/>
  <c r="O199"/>
  <c r="P200"/>
  <c r="X190"/>
  <c r="I207"/>
  <c r="K203" l="1"/>
  <c r="L202"/>
  <c r="M202"/>
  <c r="J206"/>
  <c r="AD200"/>
  <c r="AE201"/>
  <c r="O200"/>
  <c r="P201"/>
  <c r="X191"/>
  <c r="L203" l="1"/>
  <c r="M203"/>
  <c r="AD201"/>
  <c r="AE202"/>
  <c r="O201"/>
  <c r="P202"/>
  <c r="X192"/>
  <c r="I209"/>
  <c r="I208"/>
  <c r="K205" l="1"/>
  <c r="K204"/>
  <c r="J208"/>
  <c r="J207"/>
  <c r="AD202"/>
  <c r="AE203"/>
  <c r="O202"/>
  <c r="P203"/>
  <c r="X193"/>
  <c r="I210"/>
  <c r="K206" l="1"/>
  <c r="L204"/>
  <c r="M204"/>
  <c r="L205"/>
  <c r="M205"/>
  <c r="J209"/>
  <c r="AD203"/>
  <c r="AE204"/>
  <c r="O203"/>
  <c r="P204"/>
  <c r="X194"/>
  <c r="L206" l="1"/>
  <c r="M206"/>
  <c r="AD204"/>
  <c r="AE205"/>
  <c r="O204"/>
  <c r="P205"/>
  <c r="X195"/>
  <c r="I212"/>
  <c r="I211"/>
  <c r="K208" l="1"/>
  <c r="K207"/>
  <c r="J211"/>
  <c r="J210"/>
  <c r="AD205"/>
  <c r="AE206"/>
  <c r="O205"/>
  <c r="P206"/>
  <c r="X196"/>
  <c r="I213"/>
  <c r="K209" l="1"/>
  <c r="J212"/>
  <c r="L207"/>
  <c r="M207"/>
  <c r="L208"/>
  <c r="M208"/>
  <c r="AD206"/>
  <c r="AE207"/>
  <c r="O206"/>
  <c r="P207"/>
  <c r="X197"/>
  <c r="I214"/>
  <c r="K210" l="1"/>
  <c r="L209"/>
  <c r="M209"/>
  <c r="J213"/>
  <c r="AD207"/>
  <c r="AE208"/>
  <c r="O207"/>
  <c r="P208"/>
  <c r="X198"/>
  <c r="L210" l="1"/>
  <c r="M210"/>
  <c r="AD208"/>
  <c r="AE209"/>
  <c r="O208"/>
  <c r="P209"/>
  <c r="X199"/>
  <c r="I216"/>
  <c r="I215"/>
  <c r="K212" l="1"/>
  <c r="K211"/>
  <c r="J215"/>
  <c r="J214"/>
  <c r="AD209"/>
  <c r="AE210"/>
  <c r="O209"/>
  <c r="P210"/>
  <c r="X200"/>
  <c r="I217"/>
  <c r="J216" l="1"/>
  <c r="K213"/>
  <c r="L211"/>
  <c r="M211"/>
  <c r="L212"/>
  <c r="M212"/>
  <c r="AD210"/>
  <c r="AE211"/>
  <c r="O210"/>
  <c r="P211"/>
  <c r="X201"/>
  <c r="L213" l="1"/>
  <c r="M213"/>
  <c r="AD211"/>
  <c r="AE212"/>
  <c r="O211"/>
  <c r="P212"/>
  <c r="X202"/>
  <c r="I219"/>
  <c r="I218"/>
  <c r="K215" l="1"/>
  <c r="K214"/>
  <c r="J218"/>
  <c r="J217"/>
  <c r="AD212"/>
  <c r="AE213"/>
  <c r="O212"/>
  <c r="P213"/>
  <c r="X203"/>
  <c r="I220"/>
  <c r="K216" l="1"/>
  <c r="L214"/>
  <c r="M214"/>
  <c r="L215"/>
  <c r="M215"/>
  <c r="J219"/>
  <c r="AD213"/>
  <c r="AE214"/>
  <c r="O213"/>
  <c r="P214"/>
  <c r="X204"/>
  <c r="L216" l="1"/>
  <c r="M216"/>
  <c r="AD214"/>
  <c r="AE215"/>
  <c r="O214"/>
  <c r="P215"/>
  <c r="X205"/>
  <c r="I222"/>
  <c r="I221"/>
  <c r="K218" l="1"/>
  <c r="K217"/>
  <c r="J221"/>
  <c r="J220"/>
  <c r="AD215"/>
  <c r="AE216"/>
  <c r="O215"/>
  <c r="P216"/>
  <c r="X206"/>
  <c r="I223"/>
  <c r="K219" l="1"/>
  <c r="J222"/>
  <c r="L217"/>
  <c r="M217"/>
  <c r="L218"/>
  <c r="M218"/>
  <c r="AD216"/>
  <c r="AE217"/>
  <c r="O216"/>
  <c r="P217"/>
  <c r="X207"/>
  <c r="I224"/>
  <c r="K220" l="1"/>
  <c r="L219"/>
  <c r="M219"/>
  <c r="J223"/>
  <c r="AD217"/>
  <c r="AE218"/>
  <c r="O217"/>
  <c r="P218"/>
  <c r="X208"/>
  <c r="I225"/>
  <c r="K221" l="1"/>
  <c r="J224"/>
  <c r="L220"/>
  <c r="M220"/>
  <c r="AD218"/>
  <c r="AE219"/>
  <c r="O218"/>
  <c r="P219"/>
  <c r="X209"/>
  <c r="I226"/>
  <c r="J225" l="1"/>
  <c r="K222"/>
  <c r="L221"/>
  <c r="M221"/>
  <c r="AD219"/>
  <c r="AE220"/>
  <c r="O219"/>
  <c r="P220"/>
  <c r="X210"/>
  <c r="I227"/>
  <c r="J226" s="1"/>
  <c r="K223" l="1"/>
  <c r="L222"/>
  <c r="M222"/>
  <c r="AD220"/>
  <c r="AE221"/>
  <c r="O220"/>
  <c r="P221"/>
  <c r="X211"/>
  <c r="L223" l="1"/>
  <c r="M223"/>
  <c r="AE222"/>
  <c r="AD221"/>
  <c r="O221"/>
  <c r="P222"/>
  <c r="X212"/>
  <c r="I229"/>
  <c r="I228"/>
  <c r="K225" l="1"/>
  <c r="K224"/>
  <c r="J228"/>
  <c r="J227"/>
  <c r="AE223"/>
  <c r="AD222"/>
  <c r="O222"/>
  <c r="P223"/>
  <c r="X213"/>
  <c r="I230"/>
  <c r="K226" l="1"/>
  <c r="L224"/>
  <c r="M224"/>
  <c r="L225"/>
  <c r="M225"/>
  <c r="J229"/>
  <c r="AE224"/>
  <c r="AD223"/>
  <c r="O223"/>
  <c r="P224"/>
  <c r="X214"/>
  <c r="I231"/>
  <c r="K227" l="1"/>
  <c r="J230"/>
  <c r="L226"/>
  <c r="M226"/>
  <c r="AE225"/>
  <c r="AD224"/>
  <c r="O224"/>
  <c r="P225"/>
  <c r="X215"/>
  <c r="I232"/>
  <c r="J231" l="1"/>
  <c r="K228"/>
  <c r="L227"/>
  <c r="M227"/>
  <c r="AE226"/>
  <c r="AD225"/>
  <c r="O225"/>
  <c r="P226"/>
  <c r="X216"/>
  <c r="I233"/>
  <c r="J232" s="1"/>
  <c r="L228" l="1"/>
  <c r="M228"/>
  <c r="K229"/>
  <c r="AE227"/>
  <c r="AD226"/>
  <c r="O226"/>
  <c r="P227"/>
  <c r="X217"/>
  <c r="L229" l="1"/>
  <c r="M229"/>
  <c r="AE228"/>
  <c r="AD227"/>
  <c r="O227"/>
  <c r="P228"/>
  <c r="X218"/>
  <c r="I235"/>
  <c r="I234"/>
  <c r="K231" l="1"/>
  <c r="K230"/>
  <c r="J234"/>
  <c r="J233"/>
  <c r="AE229"/>
  <c r="AD229" s="1"/>
  <c r="AD228"/>
  <c r="O228"/>
  <c r="P229"/>
  <c r="X219"/>
  <c r="I236"/>
  <c r="K232" l="1"/>
  <c r="L230"/>
  <c r="M230"/>
  <c r="L231"/>
  <c r="M231"/>
  <c r="J235"/>
  <c r="O229"/>
  <c r="P230"/>
  <c r="X220"/>
  <c r="L232" l="1"/>
  <c r="M232"/>
  <c r="O230"/>
  <c r="P231"/>
  <c r="X221"/>
  <c r="X222"/>
  <c r="I237"/>
  <c r="K233" l="1"/>
  <c r="J236"/>
  <c r="O231"/>
  <c r="P232"/>
  <c r="U24"/>
  <c r="I238"/>
  <c r="K234" l="1"/>
  <c r="J237"/>
  <c r="L233"/>
  <c r="M233"/>
  <c r="O232"/>
  <c r="P233"/>
  <c r="U27"/>
  <c r="U9"/>
  <c r="U21"/>
  <c r="I240"/>
  <c r="I239"/>
  <c r="K235" l="1"/>
  <c r="J239"/>
  <c r="K236"/>
  <c r="L234"/>
  <c r="M234"/>
  <c r="J238"/>
  <c r="O233"/>
  <c r="P234"/>
  <c r="L236" l="1"/>
  <c r="M236"/>
  <c r="L235"/>
  <c r="M235"/>
  <c r="O234"/>
  <c r="P235"/>
  <c r="I242"/>
  <c r="I241"/>
  <c r="K238" l="1"/>
  <c r="K237"/>
  <c r="J240"/>
  <c r="J241"/>
  <c r="O235"/>
  <c r="P236"/>
  <c r="L237" l="1"/>
  <c r="M237"/>
  <c r="L238"/>
  <c r="M238"/>
  <c r="O236"/>
  <c r="P237"/>
  <c r="I245"/>
  <c r="I246"/>
  <c r="I244"/>
  <c r="I243"/>
  <c r="J245" l="1"/>
  <c r="K240"/>
  <c r="J244"/>
  <c r="K239"/>
  <c r="K241"/>
  <c r="K242"/>
  <c r="J243"/>
  <c r="J242"/>
  <c r="O237"/>
  <c r="P238"/>
  <c r="I247"/>
  <c r="L242" l="1"/>
  <c r="M242"/>
  <c r="L239"/>
  <c r="M239"/>
  <c r="J246"/>
  <c r="L241"/>
  <c r="M241"/>
  <c r="L240"/>
  <c r="M240"/>
  <c r="K243"/>
  <c r="O238"/>
  <c r="P239"/>
  <c r="I248"/>
  <c r="J247" l="1"/>
  <c r="L243"/>
  <c r="M243"/>
  <c r="K244"/>
  <c r="O239"/>
  <c r="P240"/>
  <c r="I249"/>
  <c r="L244" l="1"/>
  <c r="M244"/>
  <c r="J248"/>
  <c r="K245"/>
  <c r="O240"/>
  <c r="P241"/>
  <c r="I250"/>
  <c r="L245" l="1"/>
  <c r="M245"/>
  <c r="J249"/>
  <c r="K246"/>
  <c r="O241"/>
  <c r="P242"/>
  <c r="I251"/>
  <c r="J250" s="1"/>
  <c r="L246" l="1"/>
  <c r="M246"/>
  <c r="K247"/>
  <c r="O242"/>
  <c r="P243"/>
  <c r="L247" l="1"/>
  <c r="M247"/>
  <c r="O243"/>
  <c r="P244"/>
  <c r="I253"/>
  <c r="I252"/>
  <c r="K249" l="1"/>
  <c r="K248"/>
  <c r="J252"/>
  <c r="J251"/>
  <c r="O244"/>
  <c r="P245"/>
  <c r="L248" l="1"/>
  <c r="M248"/>
  <c r="L249"/>
  <c r="M249"/>
  <c r="O245"/>
  <c r="P246"/>
  <c r="I255"/>
  <c r="I254"/>
  <c r="K251" l="1"/>
  <c r="K250"/>
  <c r="J253"/>
  <c r="J254"/>
  <c r="O246"/>
  <c r="P247"/>
  <c r="I256"/>
  <c r="J255" l="1"/>
  <c r="K252"/>
  <c r="L250"/>
  <c r="M250"/>
  <c r="L251"/>
  <c r="M251"/>
  <c r="O247"/>
  <c r="P248"/>
  <c r="I257"/>
  <c r="K253" l="1"/>
  <c r="L252"/>
  <c r="M252"/>
  <c r="J256"/>
  <c r="O248"/>
  <c r="P249"/>
  <c r="I258"/>
  <c r="K254" l="1"/>
  <c r="L253"/>
  <c r="M253"/>
  <c r="J257"/>
  <c r="O249"/>
  <c r="P250"/>
  <c r="I259"/>
  <c r="J258" l="1"/>
  <c r="K255"/>
  <c r="L254"/>
  <c r="M254"/>
  <c r="O250"/>
  <c r="P251"/>
  <c r="I260"/>
  <c r="J259" s="1"/>
  <c r="K256" l="1"/>
  <c r="L255"/>
  <c r="M255"/>
  <c r="O251"/>
  <c r="P252"/>
  <c r="I261"/>
  <c r="K257" l="1"/>
  <c r="L256"/>
  <c r="M256"/>
  <c r="J260"/>
  <c r="O252"/>
  <c r="P253"/>
  <c r="I262"/>
  <c r="K258" l="1"/>
  <c r="L257"/>
  <c r="M257"/>
  <c r="J261"/>
  <c r="O253"/>
  <c r="P254"/>
  <c r="I263"/>
  <c r="K259" l="1"/>
  <c r="L258"/>
  <c r="M258"/>
  <c r="J262"/>
  <c r="O254"/>
  <c r="P255"/>
  <c r="I264"/>
  <c r="K260" l="1"/>
  <c r="L259"/>
  <c r="M259"/>
  <c r="J263"/>
  <c r="O255"/>
  <c r="P256"/>
  <c r="I265"/>
  <c r="L260" l="1"/>
  <c r="M260"/>
  <c r="J264"/>
  <c r="K261"/>
  <c r="O256"/>
  <c r="P257"/>
  <c r="I266"/>
  <c r="K262" l="1"/>
  <c r="L261"/>
  <c r="M261"/>
  <c r="J265"/>
  <c r="P258"/>
  <c r="O257"/>
  <c r="I267"/>
  <c r="J266" l="1"/>
  <c r="K263"/>
  <c r="L262"/>
  <c r="M262"/>
  <c r="P259"/>
  <c r="O258"/>
  <c r="L263" l="1"/>
  <c r="M263"/>
  <c r="P260"/>
  <c r="O259"/>
  <c r="I269"/>
  <c r="I268"/>
  <c r="K265" l="1"/>
  <c r="K264"/>
  <c r="J268"/>
  <c r="J267"/>
  <c r="P261"/>
  <c r="O260"/>
  <c r="I271"/>
  <c r="I270"/>
  <c r="J270" l="1"/>
  <c r="K267"/>
  <c r="K266"/>
  <c r="L264"/>
  <c r="M264"/>
  <c r="L265"/>
  <c r="M265"/>
  <c r="J269"/>
  <c r="P262"/>
  <c r="O261"/>
  <c r="L266" l="1"/>
  <c r="M266"/>
  <c r="L267"/>
  <c r="M267"/>
  <c r="P263"/>
  <c r="O262"/>
  <c r="I272"/>
  <c r="I273"/>
  <c r="I274"/>
  <c r="J273" l="1"/>
  <c r="K268"/>
  <c r="J271"/>
  <c r="K270"/>
  <c r="J272"/>
  <c r="K269"/>
  <c r="P264"/>
  <c r="O263"/>
  <c r="I275"/>
  <c r="L269" l="1"/>
  <c r="M269"/>
  <c r="L270"/>
  <c r="M270"/>
  <c r="L268"/>
  <c r="M268"/>
  <c r="J274"/>
  <c r="K271"/>
  <c r="O264"/>
  <c r="P265"/>
  <c r="I276"/>
  <c r="I277"/>
  <c r="L271" l="1"/>
  <c r="M271"/>
  <c r="J275"/>
  <c r="J276"/>
  <c r="K273"/>
  <c r="K272"/>
  <c r="P266"/>
  <c r="O265"/>
  <c r="I278"/>
  <c r="K274" l="1"/>
  <c r="L272"/>
  <c r="M272"/>
  <c r="L273"/>
  <c r="M273"/>
  <c r="J277"/>
  <c r="P267"/>
  <c r="O266"/>
  <c r="I279"/>
  <c r="K275" l="1"/>
  <c r="L274"/>
  <c r="M274"/>
  <c r="J278"/>
  <c r="P268"/>
  <c r="O267"/>
  <c r="L275" l="1"/>
  <c r="M275"/>
  <c r="P269"/>
  <c r="O268"/>
  <c r="I280"/>
  <c r="I281"/>
  <c r="I282"/>
  <c r="J281" l="1"/>
  <c r="K276"/>
  <c r="J279"/>
  <c r="J280"/>
  <c r="K278"/>
  <c r="K277"/>
  <c r="P270"/>
  <c r="O269"/>
  <c r="I283"/>
  <c r="L276" l="1"/>
  <c r="M276"/>
  <c r="L277"/>
  <c r="M277"/>
  <c r="L278"/>
  <c r="M278"/>
  <c r="J282"/>
  <c r="K279"/>
  <c r="P271"/>
  <c r="O270"/>
  <c r="I284"/>
  <c r="J283" l="1"/>
  <c r="K280"/>
  <c r="L279"/>
  <c r="M279"/>
  <c r="P272"/>
  <c r="O271"/>
  <c r="I285"/>
  <c r="K281" l="1"/>
  <c r="L280"/>
  <c r="M280"/>
  <c r="J284"/>
  <c r="P273"/>
  <c r="O272"/>
  <c r="I286"/>
  <c r="K282" l="1"/>
  <c r="L281"/>
  <c r="M281"/>
  <c r="J285"/>
  <c r="P274"/>
  <c r="O273"/>
  <c r="I287"/>
  <c r="K283" l="1"/>
  <c r="L282"/>
  <c r="M282"/>
  <c r="J286"/>
  <c r="P275"/>
  <c r="O274"/>
  <c r="I289"/>
  <c r="I288"/>
  <c r="J288" s="1"/>
  <c r="K285" l="1"/>
  <c r="K284"/>
  <c r="L283"/>
  <c r="M283"/>
  <c r="J287"/>
  <c r="P276"/>
  <c r="O275"/>
  <c r="I290"/>
  <c r="K286" l="1"/>
  <c r="L284"/>
  <c r="M284"/>
  <c r="L285"/>
  <c r="M285"/>
  <c r="J289"/>
  <c r="P277"/>
  <c r="O276"/>
  <c r="I291"/>
  <c r="J290" s="1"/>
  <c r="L286" l="1"/>
  <c r="M286"/>
  <c r="K287"/>
  <c r="P278"/>
  <c r="O277"/>
  <c r="I292"/>
  <c r="K288" l="1"/>
  <c r="L287"/>
  <c r="M287"/>
  <c r="J291"/>
  <c r="P279"/>
  <c r="O278"/>
  <c r="I294"/>
  <c r="I293"/>
  <c r="K289" l="1"/>
  <c r="K290"/>
  <c r="L288"/>
  <c r="M288"/>
  <c r="J292"/>
  <c r="J293"/>
  <c r="P280"/>
  <c r="O279"/>
  <c r="I295"/>
  <c r="J294" s="1"/>
  <c r="L290" l="1"/>
  <c r="M290"/>
  <c r="K291"/>
  <c r="L289"/>
  <c r="M289"/>
  <c r="P281"/>
  <c r="O280"/>
  <c r="I296"/>
  <c r="K292" l="1"/>
  <c r="J295"/>
  <c r="L291"/>
  <c r="M291"/>
  <c r="P282"/>
  <c r="O281"/>
  <c r="I297"/>
  <c r="K293" l="1"/>
  <c r="L292"/>
  <c r="M292"/>
  <c r="J296"/>
  <c r="P283"/>
  <c r="O282"/>
  <c r="I298"/>
  <c r="L293" l="1"/>
  <c r="M293"/>
  <c r="J297"/>
  <c r="K294"/>
  <c r="P284"/>
  <c r="O283"/>
  <c r="I299"/>
  <c r="L294" l="1"/>
  <c r="M294"/>
  <c r="J298"/>
  <c r="K295"/>
  <c r="P285"/>
  <c r="O284"/>
  <c r="L295" l="1"/>
  <c r="M295"/>
  <c r="P286"/>
  <c r="O285"/>
  <c r="I301"/>
  <c r="I300"/>
  <c r="K297" l="1"/>
  <c r="K296"/>
  <c r="J299"/>
  <c r="J300"/>
  <c r="P287"/>
  <c r="O286"/>
  <c r="I302"/>
  <c r="K298" l="1"/>
  <c r="L296"/>
  <c r="M296"/>
  <c r="L297"/>
  <c r="M297"/>
  <c r="J301"/>
  <c r="P288"/>
  <c r="O287"/>
  <c r="I303"/>
  <c r="J302" l="1"/>
  <c r="K299"/>
  <c r="L298"/>
  <c r="M298"/>
  <c r="P289"/>
  <c r="O288"/>
  <c r="I304"/>
  <c r="K300" l="1"/>
  <c r="J303"/>
  <c r="L299"/>
  <c r="M299"/>
  <c r="P290"/>
  <c r="O289"/>
  <c r="I305"/>
  <c r="J304" l="1"/>
  <c r="K301"/>
  <c r="L300"/>
  <c r="M300"/>
  <c r="P291"/>
  <c r="O290"/>
  <c r="I306"/>
  <c r="J305" s="1"/>
  <c r="K302" l="1"/>
  <c r="L301"/>
  <c r="M301"/>
  <c r="P292"/>
  <c r="O291"/>
  <c r="L302" l="1"/>
  <c r="M302"/>
  <c r="P293"/>
  <c r="O292"/>
  <c r="I307"/>
  <c r="I308"/>
  <c r="K303" l="1"/>
  <c r="J306"/>
  <c r="J307"/>
  <c r="K304"/>
  <c r="P294"/>
  <c r="O293"/>
  <c r="I310"/>
  <c r="I311"/>
  <c r="I309"/>
  <c r="J310" l="1"/>
  <c r="K305"/>
  <c r="K306"/>
  <c r="J309"/>
  <c r="L304"/>
  <c r="M304"/>
  <c r="L303"/>
  <c r="M303"/>
  <c r="K307"/>
  <c r="J308"/>
  <c r="P295"/>
  <c r="O294"/>
  <c r="I312"/>
  <c r="J311" s="1"/>
  <c r="I313"/>
  <c r="K308" l="1"/>
  <c r="J312"/>
  <c r="L307"/>
  <c r="M307"/>
  <c r="L306"/>
  <c r="M306"/>
  <c r="L305"/>
  <c r="M305"/>
  <c r="K309"/>
  <c r="P296"/>
  <c r="O295"/>
  <c r="I314"/>
  <c r="L309" l="1"/>
  <c r="M309"/>
  <c r="K310"/>
  <c r="L308"/>
  <c r="M308"/>
  <c r="J313"/>
  <c r="P297"/>
  <c r="O296"/>
  <c r="I315"/>
  <c r="J314" s="1"/>
  <c r="L310" l="1"/>
  <c r="M310"/>
  <c r="K311"/>
  <c r="P298"/>
  <c r="O297"/>
  <c r="I316"/>
  <c r="J315" l="1"/>
  <c r="L311"/>
  <c r="M311"/>
  <c r="K312"/>
  <c r="P299"/>
  <c r="O298"/>
  <c r="I317"/>
  <c r="K313" l="1"/>
  <c r="L312"/>
  <c r="M312"/>
  <c r="J316"/>
  <c r="P300"/>
  <c r="O299"/>
  <c r="I318"/>
  <c r="J317" s="1"/>
  <c r="K314" l="1"/>
  <c r="L313"/>
  <c r="M313"/>
  <c r="P301"/>
  <c r="O300"/>
  <c r="I319"/>
  <c r="J318" l="1"/>
  <c r="K315"/>
  <c r="L314"/>
  <c r="M314"/>
  <c r="P302"/>
  <c r="O301"/>
  <c r="I320"/>
  <c r="K316" l="1"/>
  <c r="J319"/>
  <c r="L315"/>
  <c r="M315"/>
  <c r="P303"/>
  <c r="O302"/>
  <c r="I321"/>
  <c r="K317" l="1"/>
  <c r="J320"/>
  <c r="L316"/>
  <c r="M316"/>
  <c r="P304"/>
  <c r="O303"/>
  <c r="L317" l="1"/>
  <c r="M317"/>
  <c r="P305"/>
  <c r="O304"/>
  <c r="I322"/>
  <c r="K318" l="1"/>
  <c r="J321"/>
  <c r="P306"/>
  <c r="O305"/>
  <c r="I324"/>
  <c r="I325"/>
  <c r="I323"/>
  <c r="J324" l="1"/>
  <c r="K319"/>
  <c r="K320"/>
  <c r="J323"/>
  <c r="K321"/>
  <c r="L318"/>
  <c r="M318"/>
  <c r="J322"/>
  <c r="P307"/>
  <c r="O306"/>
  <c r="I326"/>
  <c r="K322" l="1"/>
  <c r="L321"/>
  <c r="M321"/>
  <c r="J325"/>
  <c r="L320"/>
  <c r="M320"/>
  <c r="L319"/>
  <c r="M319"/>
  <c r="P308"/>
  <c r="O307"/>
  <c r="I327"/>
  <c r="K323" l="1"/>
  <c r="L322"/>
  <c r="M322"/>
  <c r="J326"/>
  <c r="P309"/>
  <c r="O308"/>
  <c r="I328"/>
  <c r="K324" l="1"/>
  <c r="J327"/>
  <c r="L323"/>
  <c r="M323"/>
  <c r="P310"/>
  <c r="O309"/>
  <c r="I330"/>
  <c r="I329"/>
  <c r="J329" s="1"/>
  <c r="K326" l="1"/>
  <c r="K325"/>
  <c r="L324"/>
  <c r="M324"/>
  <c r="J328"/>
  <c r="P311"/>
  <c r="O310"/>
  <c r="I331"/>
  <c r="K327" l="1"/>
  <c r="L325"/>
  <c r="M325"/>
  <c r="L326"/>
  <c r="M326"/>
  <c r="J330"/>
  <c r="P312"/>
  <c r="O311"/>
  <c r="I332"/>
  <c r="K328" l="1"/>
  <c r="L327"/>
  <c r="M327"/>
  <c r="J331"/>
  <c r="P313"/>
  <c r="O312"/>
  <c r="I333"/>
  <c r="K329" l="1"/>
  <c r="J332"/>
  <c r="L328"/>
  <c r="M328"/>
  <c r="P314"/>
  <c r="O313"/>
  <c r="I334"/>
  <c r="J333" l="1"/>
  <c r="K330"/>
  <c r="L329"/>
  <c r="M329"/>
  <c r="P315"/>
  <c r="O314"/>
  <c r="I335"/>
  <c r="K331" l="1"/>
  <c r="J334"/>
  <c r="L330"/>
  <c r="M330"/>
  <c r="P316"/>
  <c r="O315"/>
  <c r="L331" l="1"/>
  <c r="M331"/>
  <c r="P317"/>
  <c r="O316"/>
  <c r="I337"/>
  <c r="I338"/>
  <c r="I336"/>
  <c r="J337" l="1"/>
  <c r="K332"/>
  <c r="J336"/>
  <c r="J335"/>
  <c r="K333"/>
  <c r="K334"/>
  <c r="P318"/>
  <c r="O317"/>
  <c r="I339"/>
  <c r="K335" l="1"/>
  <c r="L334"/>
  <c r="M334"/>
  <c r="L333"/>
  <c r="M333"/>
  <c r="L332"/>
  <c r="M332"/>
  <c r="J338"/>
  <c r="P319"/>
  <c r="O318"/>
  <c r="I340"/>
  <c r="K336" l="1"/>
  <c r="J339"/>
  <c r="L335"/>
  <c r="M335"/>
  <c r="P320"/>
  <c r="O319"/>
  <c r="I341"/>
  <c r="K337" l="1"/>
  <c r="L336"/>
  <c r="M336"/>
  <c r="J340"/>
  <c r="P321"/>
  <c r="O320"/>
  <c r="L337" l="1"/>
  <c r="M337"/>
  <c r="P322"/>
  <c r="O321"/>
  <c r="I343"/>
  <c r="I342"/>
  <c r="K339" l="1"/>
  <c r="K338"/>
  <c r="J342"/>
  <c r="J341"/>
  <c r="P323"/>
  <c r="O322"/>
  <c r="L338" l="1"/>
  <c r="M338"/>
  <c r="L339"/>
  <c r="M339"/>
  <c r="P324"/>
  <c r="O323"/>
  <c r="I344"/>
  <c r="I345"/>
  <c r="I346"/>
  <c r="K342" l="1"/>
  <c r="J345"/>
  <c r="J344"/>
  <c r="J343"/>
  <c r="K340"/>
  <c r="K341"/>
  <c r="P325"/>
  <c r="O324"/>
  <c r="I347"/>
  <c r="L341" l="1"/>
  <c r="M341"/>
  <c r="J346"/>
  <c r="L340"/>
  <c r="M340"/>
  <c r="L342"/>
  <c r="M342"/>
  <c r="K343"/>
  <c r="P326"/>
  <c r="O325"/>
  <c r="I348"/>
  <c r="L343" l="1"/>
  <c r="M343"/>
  <c r="J347"/>
  <c r="K344"/>
  <c r="P327"/>
  <c r="O326"/>
  <c r="S10" s="1"/>
  <c r="I349"/>
  <c r="L344" l="1"/>
  <c r="M344"/>
  <c r="J348"/>
  <c r="K345"/>
  <c r="P328"/>
  <c r="O327"/>
  <c r="I350"/>
  <c r="S9" l="1"/>
  <c r="L345"/>
  <c r="M345"/>
  <c r="J349"/>
  <c r="K346"/>
  <c r="P329"/>
  <c r="O328"/>
  <c r="I351"/>
  <c r="S8" l="1"/>
  <c r="K347"/>
  <c r="L346"/>
  <c r="M346"/>
  <c r="J350"/>
  <c r="P330"/>
  <c r="O329"/>
  <c r="I352"/>
  <c r="S7" l="1"/>
  <c r="K348"/>
  <c r="L347"/>
  <c r="M347"/>
  <c r="J351"/>
  <c r="P331"/>
  <c r="O330"/>
  <c r="I353"/>
  <c r="S6" l="1"/>
  <c r="K349"/>
  <c r="L348"/>
  <c r="M348"/>
  <c r="J352"/>
  <c r="P332"/>
  <c r="O331"/>
  <c r="I354"/>
  <c r="S5" l="1"/>
  <c r="K350"/>
  <c r="J353"/>
  <c r="L349"/>
  <c r="M349"/>
  <c r="P333"/>
  <c r="O332"/>
  <c r="I355"/>
  <c r="S4" l="1"/>
  <c r="K351"/>
  <c r="L350"/>
  <c r="M350"/>
  <c r="J354"/>
  <c r="P334"/>
  <c r="O333"/>
  <c r="S3" l="1"/>
  <c r="L351"/>
  <c r="M351"/>
  <c r="P335"/>
  <c r="O334"/>
  <c r="I357"/>
  <c r="I356"/>
  <c r="S2" l="1"/>
  <c r="K353"/>
  <c r="K352"/>
  <c r="J356"/>
  <c r="J355"/>
  <c r="P336"/>
  <c r="O335"/>
  <c r="I358"/>
  <c r="K354" l="1"/>
  <c r="J357"/>
  <c r="L352"/>
  <c r="M352"/>
  <c r="L353"/>
  <c r="M353"/>
  <c r="P337"/>
  <c r="O336"/>
  <c r="I359"/>
  <c r="K355" l="1"/>
  <c r="J358"/>
  <c r="L354"/>
  <c r="M354"/>
  <c r="P338"/>
  <c r="O337"/>
  <c r="I360"/>
  <c r="K356" l="1"/>
  <c r="L355"/>
  <c r="M355"/>
  <c r="J359"/>
  <c r="P339"/>
  <c r="O338"/>
  <c r="I361"/>
  <c r="K357" l="1"/>
  <c r="J360"/>
  <c r="L356"/>
  <c r="M356"/>
  <c r="P340"/>
  <c r="O339"/>
  <c r="I362"/>
  <c r="K358" l="1"/>
  <c r="L357"/>
  <c r="M357"/>
  <c r="J361"/>
  <c r="P341"/>
  <c r="O340"/>
  <c r="I363"/>
  <c r="K359" l="1"/>
  <c r="L358"/>
  <c r="M358"/>
  <c r="J362"/>
  <c r="P342"/>
  <c r="O341"/>
  <c r="I364"/>
  <c r="K360" l="1"/>
  <c r="L359"/>
  <c r="M359"/>
  <c r="J363"/>
  <c r="P343"/>
  <c r="O342"/>
  <c r="I365"/>
  <c r="K361" l="1"/>
  <c r="L360"/>
  <c r="M360"/>
  <c r="J364"/>
  <c r="P344"/>
  <c r="O343"/>
  <c r="I366"/>
  <c r="K362" l="1"/>
  <c r="J365"/>
  <c r="L361"/>
  <c r="M361"/>
  <c r="P345"/>
  <c r="O344"/>
  <c r="I367"/>
  <c r="I368"/>
  <c r="K363" l="1"/>
  <c r="J367"/>
  <c r="K364"/>
  <c r="L362"/>
  <c r="M362"/>
  <c r="J366"/>
  <c r="P346"/>
  <c r="O345"/>
  <c r="I369"/>
  <c r="K365" l="1"/>
  <c r="L364"/>
  <c r="M364"/>
  <c r="L363"/>
  <c r="M363"/>
  <c r="J368"/>
  <c r="P347"/>
  <c r="O346"/>
  <c r="I370"/>
  <c r="K366" l="1"/>
  <c r="J369"/>
  <c r="L365"/>
  <c r="M365"/>
  <c r="P348"/>
  <c r="O347"/>
  <c r="I371"/>
  <c r="K367" l="1"/>
  <c r="J370"/>
  <c r="L366"/>
  <c r="M366"/>
  <c r="P349"/>
  <c r="O348"/>
  <c r="I373"/>
  <c r="I372"/>
  <c r="K368" l="1"/>
  <c r="J371"/>
  <c r="K369"/>
  <c r="L367"/>
  <c r="M367"/>
  <c r="J372"/>
  <c r="P350"/>
  <c r="O349"/>
  <c r="I374"/>
  <c r="K370" l="1"/>
  <c r="J373"/>
  <c r="L369"/>
  <c r="M369"/>
  <c r="L368"/>
  <c r="M368"/>
  <c r="P351"/>
  <c r="O350"/>
  <c r="L370" l="1"/>
  <c r="M370"/>
  <c r="P352"/>
  <c r="O351"/>
  <c r="I376"/>
  <c r="I375"/>
  <c r="K372" l="1"/>
  <c r="K371"/>
  <c r="J375"/>
  <c r="J374"/>
  <c r="P353"/>
  <c r="O352"/>
  <c r="I377"/>
  <c r="K373" l="1"/>
  <c r="L371"/>
  <c r="M371"/>
  <c r="L372"/>
  <c r="M372"/>
  <c r="J376"/>
  <c r="P354"/>
  <c r="O353"/>
  <c r="I378"/>
  <c r="K374" l="1"/>
  <c r="J377"/>
  <c r="L373"/>
  <c r="M373"/>
  <c r="P355"/>
  <c r="O354"/>
  <c r="I379"/>
  <c r="K375" l="1"/>
  <c r="L374"/>
  <c r="M374"/>
  <c r="J378"/>
  <c r="P356"/>
  <c r="O355"/>
  <c r="I380"/>
  <c r="K376" l="1"/>
  <c r="L375"/>
  <c r="M375"/>
  <c r="J379"/>
  <c r="P357"/>
  <c r="O356"/>
  <c r="I381"/>
  <c r="L376" l="1"/>
  <c r="M376"/>
  <c r="J380"/>
  <c r="K377"/>
  <c r="P358"/>
  <c r="O357"/>
  <c r="I382"/>
  <c r="K378" l="1"/>
  <c r="L377"/>
  <c r="M377"/>
  <c r="J381"/>
  <c r="P359"/>
  <c r="O358"/>
  <c r="I383"/>
  <c r="J382" l="1"/>
  <c r="K379"/>
  <c r="L378"/>
  <c r="M378"/>
  <c r="P360"/>
  <c r="O359"/>
  <c r="I384"/>
  <c r="J383" s="1"/>
  <c r="L379" l="1"/>
  <c r="M379"/>
  <c r="K380"/>
  <c r="P361"/>
  <c r="O360"/>
  <c r="I385"/>
  <c r="L380" l="1"/>
  <c r="M380"/>
  <c r="K381"/>
  <c r="J384"/>
  <c r="P362"/>
  <c r="O361"/>
  <c r="I386"/>
  <c r="K382" l="1"/>
  <c r="L381"/>
  <c r="M381"/>
  <c r="J385"/>
  <c r="P363"/>
  <c r="O362"/>
  <c r="I387"/>
  <c r="K383" l="1"/>
  <c r="L382"/>
  <c r="M382"/>
  <c r="J386"/>
  <c r="P364"/>
  <c r="O363"/>
  <c r="I388"/>
  <c r="K384" l="1"/>
  <c r="L383"/>
  <c r="M383"/>
  <c r="J387"/>
  <c r="P365"/>
  <c r="O364"/>
  <c r="I389"/>
  <c r="K385" l="1"/>
  <c r="J388"/>
  <c r="L384"/>
  <c r="M384"/>
  <c r="P366"/>
  <c r="O365"/>
  <c r="I390"/>
  <c r="K386" l="1"/>
  <c r="J389"/>
  <c r="L385"/>
  <c r="M385"/>
  <c r="P367"/>
  <c r="O366"/>
  <c r="I391"/>
  <c r="K387" l="1"/>
  <c r="L386"/>
  <c r="M386"/>
  <c r="J390"/>
  <c r="P368"/>
  <c r="O367"/>
  <c r="I392"/>
  <c r="K388" l="1"/>
  <c r="J391"/>
  <c r="L387"/>
  <c r="M387"/>
  <c r="P369"/>
  <c r="O368"/>
  <c r="I393"/>
  <c r="K389" l="1"/>
  <c r="L388"/>
  <c r="M388"/>
  <c r="J392"/>
  <c r="P370"/>
  <c r="O369"/>
  <c r="I394"/>
  <c r="K390" l="1"/>
  <c r="J393"/>
  <c r="L389"/>
  <c r="M389"/>
  <c r="P371"/>
  <c r="O370"/>
  <c r="L390" l="1"/>
  <c r="M390"/>
  <c r="P372"/>
  <c r="O371"/>
  <c r="I395"/>
  <c r="K391" l="1"/>
  <c r="J394"/>
  <c r="P373"/>
  <c r="O372"/>
  <c r="I396"/>
  <c r="I397"/>
  <c r="I398"/>
  <c r="K394" l="1"/>
  <c r="J397"/>
  <c r="K392"/>
  <c r="J395"/>
  <c r="K393"/>
  <c r="L391"/>
  <c r="M391"/>
  <c r="J396"/>
  <c r="P374"/>
  <c r="O373"/>
  <c r="I399"/>
  <c r="I400"/>
  <c r="K395" l="1"/>
  <c r="L393"/>
  <c r="M393"/>
  <c r="J398"/>
  <c r="J399"/>
  <c r="L392"/>
  <c r="M392"/>
  <c r="L394"/>
  <c r="M394"/>
  <c r="K396"/>
  <c r="P375"/>
  <c r="O374"/>
  <c r="I401"/>
  <c r="K397" l="1"/>
  <c r="L396"/>
  <c r="M396"/>
  <c r="L395"/>
  <c r="M395"/>
  <c r="J400"/>
  <c r="P376"/>
  <c r="O375"/>
  <c r="I402"/>
  <c r="K398" l="1"/>
  <c r="L397"/>
  <c r="M397"/>
  <c r="J401"/>
  <c r="P377"/>
  <c r="O376"/>
  <c r="I403"/>
  <c r="J402" l="1"/>
  <c r="L398"/>
  <c r="M398"/>
  <c r="K399"/>
  <c r="P378"/>
  <c r="O377"/>
  <c r="I404"/>
  <c r="L399" l="1"/>
  <c r="M399"/>
  <c r="K400"/>
  <c r="J403"/>
  <c r="P379"/>
  <c r="O378"/>
  <c r="I405"/>
  <c r="K401" l="1"/>
  <c r="J404"/>
  <c r="L400"/>
  <c r="M400"/>
  <c r="P380"/>
  <c r="O379"/>
  <c r="I406"/>
  <c r="K402" l="1"/>
  <c r="L401"/>
  <c r="M401"/>
  <c r="J405"/>
  <c r="P381"/>
  <c r="O380"/>
  <c r="I407"/>
  <c r="K403" l="1"/>
  <c r="J406"/>
  <c r="L402"/>
  <c r="M402"/>
  <c r="P382"/>
  <c r="O381"/>
  <c r="I408"/>
  <c r="K404" l="1"/>
  <c r="L403"/>
  <c r="M403"/>
  <c r="J407"/>
  <c r="P383"/>
  <c r="O382"/>
  <c r="I409"/>
  <c r="I410"/>
  <c r="K405" l="1"/>
  <c r="J409"/>
  <c r="K406"/>
  <c r="L404"/>
  <c r="M404"/>
  <c r="J408"/>
  <c r="P384"/>
  <c r="O383"/>
  <c r="I411"/>
  <c r="K407" l="1"/>
  <c r="L406"/>
  <c r="M406"/>
  <c r="L405"/>
  <c r="M405"/>
  <c r="J410"/>
  <c r="P385"/>
  <c r="O384"/>
  <c r="I412"/>
  <c r="K408" l="1"/>
  <c r="J411"/>
  <c r="L407"/>
  <c r="M407"/>
  <c r="P386"/>
  <c r="O385"/>
  <c r="I413"/>
  <c r="J412" l="1"/>
  <c r="K409"/>
  <c r="L408"/>
  <c r="M408"/>
  <c r="P387"/>
  <c r="O386"/>
  <c r="I414"/>
  <c r="J413" s="1"/>
  <c r="L409" l="1"/>
  <c r="M409"/>
  <c r="K410"/>
  <c r="P388"/>
  <c r="O387"/>
  <c r="I415"/>
  <c r="K411" l="1"/>
  <c r="L410"/>
  <c r="M410"/>
  <c r="J414"/>
  <c r="P389"/>
  <c r="O388"/>
  <c r="I416"/>
  <c r="K412" l="1"/>
  <c r="J415"/>
  <c r="L411"/>
  <c r="M411"/>
  <c r="P390"/>
  <c r="O389"/>
  <c r="I417"/>
  <c r="K413" l="1"/>
  <c r="L412"/>
  <c r="M412"/>
  <c r="J416"/>
  <c r="P391"/>
  <c r="O390"/>
  <c r="I418"/>
  <c r="K414" l="1"/>
  <c r="J417"/>
  <c r="L413"/>
  <c r="M413"/>
  <c r="P392"/>
  <c r="O391"/>
  <c r="L414" l="1"/>
  <c r="M414"/>
  <c r="P393"/>
  <c r="O392"/>
  <c r="I420"/>
  <c r="I419"/>
  <c r="K416" l="1"/>
  <c r="K415"/>
  <c r="J418"/>
  <c r="J419"/>
  <c r="P394"/>
  <c r="O393"/>
  <c r="I421"/>
  <c r="K417" l="1"/>
  <c r="L415"/>
  <c r="M415"/>
  <c r="L416"/>
  <c r="M416"/>
  <c r="J420"/>
  <c r="P395"/>
  <c r="O394"/>
  <c r="I422"/>
  <c r="K418" l="1"/>
  <c r="L417"/>
  <c r="M417"/>
  <c r="J421"/>
  <c r="P396"/>
  <c r="O395"/>
  <c r="I423"/>
  <c r="K419" l="1"/>
  <c r="J422"/>
  <c r="L418"/>
  <c r="M418"/>
  <c r="P397"/>
  <c r="O396"/>
  <c r="I424"/>
  <c r="K420" l="1"/>
  <c r="J423"/>
  <c r="L419"/>
  <c r="M419"/>
  <c r="P398"/>
  <c r="O397"/>
  <c r="L420" l="1"/>
  <c r="M420"/>
  <c r="P399"/>
  <c r="O398"/>
  <c r="I425"/>
  <c r="I426"/>
  <c r="I427"/>
  <c r="K423" l="1"/>
  <c r="J426"/>
  <c r="K421"/>
  <c r="J425"/>
  <c r="J424"/>
  <c r="K422"/>
  <c r="P400"/>
  <c r="O399"/>
  <c r="I428"/>
  <c r="K424" l="1"/>
  <c r="J427"/>
  <c r="L422"/>
  <c r="M422"/>
  <c r="L421"/>
  <c r="M421"/>
  <c r="L423"/>
  <c r="M423"/>
  <c r="P401"/>
  <c r="O400"/>
  <c r="L424" l="1"/>
  <c r="M424"/>
  <c r="P402"/>
  <c r="O401"/>
  <c r="I430"/>
  <c r="I429"/>
  <c r="K426" l="1"/>
  <c r="K425"/>
  <c r="J429"/>
  <c r="J428"/>
  <c r="P403"/>
  <c r="O402"/>
  <c r="I431"/>
  <c r="L425" l="1"/>
  <c r="M425"/>
  <c r="L426"/>
  <c r="M426"/>
  <c r="K427"/>
  <c r="J430"/>
  <c r="P404"/>
  <c r="O403"/>
  <c r="I432"/>
  <c r="L427" l="1"/>
  <c r="M427"/>
  <c r="K428"/>
  <c r="J431"/>
  <c r="P405"/>
  <c r="O404"/>
  <c r="L428" l="1"/>
  <c r="M428"/>
  <c r="P406"/>
  <c r="O405"/>
  <c r="I433"/>
  <c r="I434"/>
  <c r="J433" l="1"/>
  <c r="K429"/>
  <c r="J432"/>
  <c r="K430"/>
  <c r="P407"/>
  <c r="O406"/>
  <c r="I435"/>
  <c r="I436"/>
  <c r="I437"/>
  <c r="L430" l="1"/>
  <c r="M430"/>
  <c r="K433"/>
  <c r="J436"/>
  <c r="K431"/>
  <c r="L429"/>
  <c r="M429"/>
  <c r="J435"/>
  <c r="K432"/>
  <c r="J434"/>
  <c r="P408"/>
  <c r="O407"/>
  <c r="I438"/>
  <c r="L432" l="1"/>
  <c r="M432"/>
  <c r="L431"/>
  <c r="M431"/>
  <c r="L433"/>
  <c r="M433"/>
  <c r="J437"/>
  <c r="K434"/>
  <c r="P409"/>
  <c r="O408"/>
  <c r="I439"/>
  <c r="K435" l="1"/>
  <c r="L434"/>
  <c r="M434"/>
  <c r="J438"/>
  <c r="P410"/>
  <c r="O409"/>
  <c r="I440"/>
  <c r="J439" l="1"/>
  <c r="L435"/>
  <c r="M435"/>
  <c r="K436"/>
  <c r="P411"/>
  <c r="O410"/>
  <c r="I441"/>
  <c r="K437" l="1"/>
  <c r="L436"/>
  <c r="M436"/>
  <c r="J440"/>
  <c r="P412"/>
  <c r="O411"/>
  <c r="I442"/>
  <c r="K438" l="1"/>
  <c r="L437"/>
  <c r="M437"/>
  <c r="J441"/>
  <c r="P413"/>
  <c r="O412"/>
  <c r="I443"/>
  <c r="K439" l="1"/>
  <c r="L438"/>
  <c r="M438"/>
  <c r="J442"/>
  <c r="P414"/>
  <c r="O413"/>
  <c r="I444"/>
  <c r="K440" l="1"/>
  <c r="J443"/>
  <c r="L439"/>
  <c r="M439"/>
  <c r="P415"/>
  <c r="O414"/>
  <c r="I445"/>
  <c r="K441" l="1"/>
  <c r="L440"/>
  <c r="M440"/>
  <c r="J444"/>
  <c r="P416"/>
  <c r="O415"/>
  <c r="I446"/>
  <c r="K442" l="1"/>
  <c r="J445"/>
  <c r="L441"/>
  <c r="M441"/>
  <c r="P417"/>
  <c r="O416"/>
  <c r="I447"/>
  <c r="K443" l="1"/>
  <c r="L442"/>
  <c r="M442"/>
  <c r="J446"/>
  <c r="P418"/>
  <c r="O417"/>
  <c r="I448"/>
  <c r="K444" l="1"/>
  <c r="J447"/>
  <c r="L443"/>
  <c r="M443"/>
  <c r="P419"/>
  <c r="O418"/>
  <c r="I449"/>
  <c r="K445" l="1"/>
  <c r="L444"/>
  <c r="M444"/>
  <c r="J448"/>
  <c r="P420"/>
  <c r="O419"/>
  <c r="I450"/>
  <c r="K446" l="1"/>
  <c r="J449"/>
  <c r="L445"/>
  <c r="M445"/>
  <c r="P421"/>
  <c r="O420"/>
  <c r="I451"/>
  <c r="K447" l="1"/>
  <c r="L446"/>
  <c r="M446"/>
  <c r="J450"/>
  <c r="P422"/>
  <c r="O421"/>
  <c r="I452"/>
  <c r="K448" l="1"/>
  <c r="J451"/>
  <c r="L447"/>
  <c r="M447"/>
  <c r="P423"/>
  <c r="O422"/>
  <c r="L448" l="1"/>
  <c r="M448"/>
  <c r="P424"/>
  <c r="O423"/>
  <c r="I453"/>
  <c r="I454"/>
  <c r="K449" l="1"/>
  <c r="J452"/>
  <c r="J453"/>
  <c r="K450"/>
  <c r="P425"/>
  <c r="O424"/>
  <c r="I456"/>
  <c r="I455"/>
  <c r="K452" l="1"/>
  <c r="J455"/>
  <c r="K451"/>
  <c r="L450"/>
  <c r="M450"/>
  <c r="L449"/>
  <c r="M449"/>
  <c r="J454"/>
  <c r="P426"/>
  <c r="O425"/>
  <c r="I457"/>
  <c r="L452" l="1"/>
  <c r="M452"/>
  <c r="K453"/>
  <c r="L451"/>
  <c r="M451"/>
  <c r="J456"/>
  <c r="P427"/>
  <c r="O426"/>
  <c r="I458"/>
  <c r="K454" l="1"/>
  <c r="L453"/>
  <c r="M453"/>
  <c r="J457"/>
  <c r="P428"/>
  <c r="O427"/>
  <c r="I459"/>
  <c r="K455" l="1"/>
  <c r="L454"/>
  <c r="M454"/>
  <c r="J458"/>
  <c r="P429"/>
  <c r="O428"/>
  <c r="I460"/>
  <c r="K456" l="1"/>
  <c r="J459"/>
  <c r="L455"/>
  <c r="M455"/>
  <c r="P430"/>
  <c r="O429"/>
  <c r="I461"/>
  <c r="K457" l="1"/>
  <c r="J460"/>
  <c r="L456"/>
  <c r="M456"/>
  <c r="P431"/>
  <c r="O430"/>
  <c r="I462"/>
  <c r="K458" l="1"/>
  <c r="L457"/>
  <c r="M457"/>
  <c r="J461"/>
  <c r="P432"/>
  <c r="O431"/>
  <c r="I463"/>
  <c r="K459" l="1"/>
  <c r="L458"/>
  <c r="M458"/>
  <c r="J462"/>
  <c r="P433"/>
  <c r="O432"/>
  <c r="I464"/>
  <c r="K460" l="1"/>
  <c r="L459"/>
  <c r="M459"/>
  <c r="J463"/>
  <c r="P434"/>
  <c r="O433"/>
  <c r="I465"/>
  <c r="K461" l="1"/>
  <c r="L460"/>
  <c r="M460"/>
  <c r="J464"/>
  <c r="P435"/>
  <c r="O434"/>
  <c r="L461" l="1"/>
  <c r="M461"/>
  <c r="P436"/>
  <c r="O435"/>
  <c r="I467"/>
  <c r="I466"/>
  <c r="K463" l="1"/>
  <c r="K462"/>
  <c r="J466"/>
  <c r="J465"/>
  <c r="P437"/>
  <c r="O436"/>
  <c r="I468"/>
  <c r="J467" l="1"/>
  <c r="K464"/>
  <c r="L462"/>
  <c r="M462"/>
  <c r="L463"/>
  <c r="M463"/>
  <c r="P438"/>
  <c r="O437"/>
  <c r="I469"/>
  <c r="J468" l="1"/>
  <c r="K465"/>
  <c r="L464"/>
  <c r="M464"/>
  <c r="P439"/>
  <c r="O438"/>
  <c r="I470"/>
  <c r="I471"/>
  <c r="K467" l="1"/>
  <c r="K466"/>
  <c r="L465"/>
  <c r="M465"/>
  <c r="J470"/>
  <c r="J469"/>
  <c r="P440"/>
  <c r="O439"/>
  <c r="I472"/>
  <c r="L467" l="1"/>
  <c r="M467"/>
  <c r="J471"/>
  <c r="K468"/>
  <c r="L466"/>
  <c r="M466"/>
  <c r="P441"/>
  <c r="O440"/>
  <c r="L468" l="1"/>
  <c r="M468"/>
  <c r="P442"/>
  <c r="O441"/>
  <c r="I473"/>
  <c r="I474"/>
  <c r="I475"/>
  <c r="J474" l="1"/>
  <c r="K469"/>
  <c r="J473"/>
  <c r="J472"/>
  <c r="K471"/>
  <c r="K470"/>
  <c r="P443"/>
  <c r="O442"/>
  <c r="I476"/>
  <c r="L470" l="1"/>
  <c r="M470"/>
  <c r="L471"/>
  <c r="M471"/>
  <c r="K472"/>
  <c r="L469"/>
  <c r="M469"/>
  <c r="J475"/>
  <c r="P444"/>
  <c r="O443"/>
  <c r="I477"/>
  <c r="J476" l="1"/>
  <c r="L472"/>
  <c r="M472"/>
  <c r="K473"/>
  <c r="P445"/>
  <c r="O444"/>
  <c r="I478"/>
  <c r="L473" l="1"/>
  <c r="M473"/>
  <c r="J477"/>
  <c r="K474"/>
  <c r="P446"/>
  <c r="O445"/>
  <c r="I479"/>
  <c r="L474" l="1"/>
  <c r="M474"/>
  <c r="J478"/>
  <c r="K475"/>
  <c r="P447"/>
  <c r="O446"/>
  <c r="I480"/>
  <c r="K476" l="1"/>
  <c r="L475"/>
  <c r="M475"/>
  <c r="J479"/>
  <c r="P448"/>
  <c r="O447"/>
  <c r="I481"/>
  <c r="K477" l="1"/>
  <c r="L476"/>
  <c r="M476"/>
  <c r="J480"/>
  <c r="P449"/>
  <c r="O448"/>
  <c r="I482"/>
  <c r="L477" l="1"/>
  <c r="M477"/>
  <c r="K478"/>
  <c r="J481"/>
  <c r="P450"/>
  <c r="O449"/>
  <c r="I483"/>
  <c r="L478" l="1"/>
  <c r="M478"/>
  <c r="J482"/>
  <c r="K479"/>
  <c r="P451"/>
  <c r="O450"/>
  <c r="I484"/>
  <c r="K480" l="1"/>
  <c r="L479"/>
  <c r="M479"/>
  <c r="J483"/>
  <c r="P452"/>
  <c r="O451"/>
  <c r="I485"/>
  <c r="K481" l="1"/>
  <c r="L480"/>
  <c r="M480"/>
  <c r="J484"/>
  <c r="P453"/>
  <c r="O452"/>
  <c r="I486"/>
  <c r="K482" l="1"/>
  <c r="L481"/>
  <c r="M481"/>
  <c r="J485"/>
  <c r="P454"/>
  <c r="O453"/>
  <c r="I487"/>
  <c r="K483" l="1"/>
  <c r="L482"/>
  <c r="M482"/>
  <c r="J486"/>
  <c r="P455"/>
  <c r="O454"/>
  <c r="I488"/>
  <c r="J487" l="1"/>
  <c r="K484"/>
  <c r="L483"/>
  <c r="M483"/>
  <c r="P456"/>
  <c r="O455"/>
  <c r="I489"/>
  <c r="J488" s="1"/>
  <c r="L484" l="1"/>
  <c r="M484"/>
  <c r="K485"/>
  <c r="P457"/>
  <c r="O456"/>
  <c r="L485" l="1"/>
  <c r="M485"/>
  <c r="P458"/>
  <c r="O457"/>
  <c r="I491"/>
  <c r="I490"/>
  <c r="K487" l="1"/>
  <c r="K486"/>
  <c r="J490"/>
  <c r="J489"/>
  <c r="P459"/>
  <c r="O458"/>
  <c r="L486" l="1"/>
  <c r="M486"/>
  <c r="L487"/>
  <c r="M487"/>
  <c r="P460"/>
  <c r="O459"/>
  <c r="I493"/>
  <c r="I492"/>
  <c r="K488" l="1"/>
  <c r="J492"/>
  <c r="K489"/>
  <c r="J491"/>
  <c r="P461"/>
  <c r="O460"/>
  <c r="I494"/>
  <c r="L488" l="1"/>
  <c r="M488"/>
  <c r="K490"/>
  <c r="L489"/>
  <c r="M489"/>
  <c r="J493"/>
  <c r="P462"/>
  <c r="O461"/>
  <c r="I495"/>
  <c r="J494" l="1"/>
  <c r="K491"/>
  <c r="L490"/>
  <c r="M490"/>
  <c r="P463"/>
  <c r="O462"/>
  <c r="I496"/>
  <c r="J495" s="1"/>
  <c r="L491" l="1"/>
  <c r="M491"/>
  <c r="K492"/>
  <c r="P464"/>
  <c r="O463"/>
  <c r="I497"/>
  <c r="J496" l="1"/>
  <c r="K493"/>
  <c r="L492"/>
  <c r="M492"/>
  <c r="P465"/>
  <c r="O464"/>
  <c r="I498"/>
  <c r="L493" l="1"/>
  <c r="M493"/>
  <c r="K494"/>
  <c r="J497"/>
  <c r="P466"/>
  <c r="O465"/>
  <c r="L494" l="1"/>
  <c r="M494"/>
  <c r="P467"/>
  <c r="O466"/>
  <c r="I499"/>
  <c r="I500"/>
  <c r="K495" l="1"/>
  <c r="J498"/>
  <c r="J499"/>
  <c r="K496"/>
  <c r="P468"/>
  <c r="O467"/>
  <c r="I501"/>
  <c r="K497" l="1"/>
  <c r="L496"/>
  <c r="M496"/>
  <c r="L495"/>
  <c r="M495"/>
  <c r="J500"/>
  <c r="P469"/>
  <c r="O468"/>
  <c r="I502"/>
  <c r="I503"/>
  <c r="K499" l="1"/>
  <c r="L497"/>
  <c r="M497"/>
  <c r="K498"/>
  <c r="J502"/>
  <c r="J501"/>
  <c r="P470"/>
  <c r="O469"/>
  <c r="I504"/>
  <c r="I505"/>
  <c r="K501" l="1"/>
  <c r="J503"/>
  <c r="K500"/>
  <c r="L498"/>
  <c r="M498"/>
  <c r="L499"/>
  <c r="M499"/>
  <c r="J504"/>
  <c r="P471"/>
  <c r="O470"/>
  <c r="I506"/>
  <c r="I507"/>
  <c r="L501" l="1"/>
  <c r="M501"/>
  <c r="L500"/>
  <c r="M500"/>
  <c r="J505"/>
  <c r="J506"/>
  <c r="K503"/>
  <c r="K502"/>
  <c r="P472"/>
  <c r="O471"/>
  <c r="I508"/>
  <c r="L502" l="1"/>
  <c r="M502"/>
  <c r="L503"/>
  <c r="M503"/>
  <c r="J507"/>
  <c r="K504"/>
  <c r="P473"/>
  <c r="O472"/>
  <c r="I509"/>
  <c r="K505" l="1"/>
  <c r="J508"/>
  <c r="L504"/>
  <c r="M504"/>
  <c r="P474"/>
  <c r="O473"/>
  <c r="L505" l="1"/>
  <c r="M505"/>
  <c r="P475"/>
  <c r="O474"/>
  <c r="I510"/>
  <c r="I511"/>
  <c r="J509" l="1"/>
  <c r="J510"/>
  <c r="K506"/>
  <c r="K507"/>
  <c r="P476"/>
  <c r="O475"/>
  <c r="I513"/>
  <c r="I512"/>
  <c r="K508" s="1"/>
  <c r="J511" l="1"/>
  <c r="L508"/>
  <c r="M508"/>
  <c r="L507"/>
  <c r="M507"/>
  <c r="L506"/>
  <c r="M506"/>
  <c r="K509"/>
  <c r="J512"/>
  <c r="P477"/>
  <c r="O476"/>
  <c r="I514"/>
  <c r="L509" l="1"/>
  <c r="M509"/>
  <c r="K510"/>
  <c r="J513"/>
  <c r="P478"/>
  <c r="O477"/>
  <c r="I515"/>
  <c r="K511" l="1"/>
  <c r="L510"/>
  <c r="M510"/>
  <c r="J514"/>
  <c r="P479"/>
  <c r="O478"/>
  <c r="I516"/>
  <c r="K512" l="1"/>
  <c r="J515"/>
  <c r="L511"/>
  <c r="M511"/>
  <c r="P480"/>
  <c r="O479"/>
  <c r="L512" l="1"/>
  <c r="M512"/>
  <c r="P481"/>
  <c r="O480"/>
  <c r="I517"/>
  <c r="I518"/>
  <c r="K513" l="1"/>
  <c r="J516"/>
  <c r="J517"/>
  <c r="K514"/>
  <c r="P482"/>
  <c r="O481"/>
  <c r="I520"/>
  <c r="I521"/>
  <c r="I519"/>
  <c r="K516" l="1"/>
  <c r="L516" s="1"/>
  <c r="M516"/>
  <c r="L514"/>
  <c r="M514"/>
  <c r="K517"/>
  <c r="J520"/>
  <c r="K515"/>
  <c r="L513"/>
  <c r="M513"/>
  <c r="J519"/>
  <c r="J518"/>
  <c r="P483"/>
  <c r="O482"/>
  <c r="I522"/>
  <c r="L515" l="1"/>
  <c r="M515"/>
  <c r="L517"/>
  <c r="M517"/>
  <c r="K518"/>
  <c r="J521"/>
  <c r="P484"/>
  <c r="O483"/>
  <c r="I523"/>
  <c r="L518" l="1"/>
  <c r="M518"/>
  <c r="J522"/>
  <c r="K519"/>
  <c r="P485"/>
  <c r="O484"/>
  <c r="I524"/>
  <c r="K520" l="1"/>
  <c r="L519"/>
  <c r="M519"/>
  <c r="J523"/>
  <c r="P486"/>
  <c r="O485"/>
  <c r="L520" l="1"/>
  <c r="M520"/>
  <c r="P487"/>
  <c r="O486"/>
  <c r="I525"/>
  <c r="I526"/>
  <c r="I527"/>
  <c r="J526" l="1"/>
  <c r="K521"/>
  <c r="K523"/>
  <c r="J525"/>
  <c r="J524"/>
  <c r="K522"/>
  <c r="P488"/>
  <c r="O487"/>
  <c r="I528"/>
  <c r="K524" s="1"/>
  <c r="L522" l="1"/>
  <c r="M522"/>
  <c r="L524"/>
  <c r="M524"/>
  <c r="L523"/>
  <c r="M523"/>
  <c r="L521"/>
  <c r="M521"/>
  <c r="J527"/>
  <c r="P489"/>
  <c r="O488"/>
  <c r="P490" l="1"/>
  <c r="O489"/>
  <c r="I530"/>
  <c r="I529"/>
  <c r="K526" l="1"/>
  <c r="K525"/>
  <c r="J529"/>
  <c r="J528"/>
  <c r="P491"/>
  <c r="O490"/>
  <c r="I531"/>
  <c r="L525" l="1"/>
  <c r="M525"/>
  <c r="K527"/>
  <c r="L526"/>
  <c r="M526"/>
  <c r="J530"/>
  <c r="P492"/>
  <c r="O491"/>
  <c r="I532"/>
  <c r="J531" s="1"/>
  <c r="L527" l="1"/>
  <c r="M527"/>
  <c r="K528"/>
  <c r="P493"/>
  <c r="O492"/>
  <c r="I533"/>
  <c r="I534"/>
  <c r="I535"/>
  <c r="J533" l="1"/>
  <c r="L528"/>
  <c r="M528"/>
  <c r="J534"/>
  <c r="J532"/>
  <c r="K529"/>
  <c r="K531"/>
  <c r="K530"/>
  <c r="P494"/>
  <c r="O493"/>
  <c r="I536"/>
  <c r="K532" s="1"/>
  <c r="L531" l="1"/>
  <c r="M531"/>
  <c r="L532"/>
  <c r="M532"/>
  <c r="L530"/>
  <c r="M530"/>
  <c r="L529"/>
  <c r="M529"/>
  <c r="J535"/>
  <c r="P495"/>
  <c r="O494"/>
  <c r="P496" l="1"/>
  <c r="O495"/>
  <c r="I538"/>
  <c r="I537"/>
  <c r="J536" l="1"/>
  <c r="K534"/>
  <c r="J537"/>
  <c r="K533"/>
  <c r="P497"/>
  <c r="O496"/>
  <c r="I539"/>
  <c r="I540"/>
  <c r="L533" l="1"/>
  <c r="M533"/>
  <c r="L534"/>
  <c r="M534"/>
  <c r="K536"/>
  <c r="J538"/>
  <c r="J539"/>
  <c r="K535"/>
  <c r="P498"/>
  <c r="O497"/>
  <c r="I541"/>
  <c r="K537" l="1"/>
  <c r="L535"/>
  <c r="M535"/>
  <c r="L536"/>
  <c r="M536"/>
  <c r="J540"/>
  <c r="P499"/>
  <c r="O498"/>
  <c r="I542"/>
  <c r="L537" l="1"/>
  <c r="M537"/>
  <c r="K538"/>
  <c r="J541"/>
  <c r="P500"/>
  <c r="O499"/>
  <c r="I543"/>
  <c r="K539" l="1"/>
  <c r="L538"/>
  <c r="M538"/>
  <c r="J542"/>
  <c r="P501"/>
  <c r="O500"/>
  <c r="I544"/>
  <c r="K540" l="1"/>
  <c r="L539"/>
  <c r="M539"/>
  <c r="J543"/>
  <c r="P502"/>
  <c r="O501"/>
  <c r="I545"/>
  <c r="J544" l="1"/>
  <c r="K541"/>
  <c r="L540"/>
  <c r="M540"/>
  <c r="P503"/>
  <c r="O502"/>
  <c r="I546"/>
  <c r="K542" l="1"/>
  <c r="L541"/>
  <c r="M541"/>
  <c r="J545"/>
  <c r="P504"/>
  <c r="O503"/>
  <c r="I547"/>
  <c r="K543" l="1"/>
  <c r="J546"/>
  <c r="L542"/>
  <c r="M542"/>
  <c r="P505"/>
  <c r="O504"/>
  <c r="I548"/>
  <c r="K544" l="1"/>
  <c r="J547"/>
  <c r="L543"/>
  <c r="M543"/>
  <c r="P506"/>
  <c r="O505"/>
  <c r="L544" l="1"/>
  <c r="M544"/>
  <c r="P507"/>
  <c r="O506"/>
  <c r="I550"/>
  <c r="I549"/>
  <c r="K546" l="1"/>
  <c r="K545"/>
  <c r="J548"/>
  <c r="J549"/>
  <c r="P508"/>
  <c r="O507"/>
  <c r="I551"/>
  <c r="K547" l="1"/>
  <c r="L545"/>
  <c r="M545"/>
  <c r="L546"/>
  <c r="M546"/>
  <c r="J550"/>
  <c r="P509"/>
  <c r="O508"/>
  <c r="I552"/>
  <c r="J551" s="1"/>
  <c r="K548" l="1"/>
  <c r="L547"/>
  <c r="M547"/>
  <c r="P510"/>
  <c r="O509"/>
  <c r="I553"/>
  <c r="I554"/>
  <c r="K549" l="1"/>
  <c r="L548"/>
  <c r="M548"/>
  <c r="K550"/>
  <c r="J552"/>
  <c r="J553"/>
  <c r="P511"/>
  <c r="O510"/>
  <c r="I555"/>
  <c r="K551" l="1"/>
  <c r="L550"/>
  <c r="M550"/>
  <c r="L549"/>
  <c r="M549"/>
  <c r="J554"/>
  <c r="P512"/>
  <c r="O511"/>
  <c r="I556"/>
  <c r="K552" l="1"/>
  <c r="J555"/>
  <c r="L551"/>
  <c r="M551"/>
  <c r="P513"/>
  <c r="O512"/>
  <c r="I557"/>
  <c r="K553" l="1"/>
  <c r="L552"/>
  <c r="M552"/>
  <c r="J556"/>
  <c r="P514"/>
  <c r="O513"/>
  <c r="I558"/>
  <c r="K554" l="1"/>
  <c r="J557"/>
  <c r="L553"/>
  <c r="M553"/>
  <c r="P515"/>
  <c r="O514"/>
  <c r="I559"/>
  <c r="K555" l="1"/>
  <c r="L554"/>
  <c r="M554"/>
  <c r="J558"/>
  <c r="P516"/>
  <c r="O515"/>
  <c r="I560"/>
  <c r="K556" l="1"/>
  <c r="L555"/>
  <c r="M555"/>
  <c r="J559"/>
  <c r="O516"/>
  <c r="P517"/>
  <c r="I561"/>
  <c r="K557" l="1"/>
  <c r="L556"/>
  <c r="M556"/>
  <c r="J560"/>
  <c r="P518"/>
  <c r="O517"/>
  <c r="I562"/>
  <c r="K558" l="1"/>
  <c r="L557"/>
  <c r="M557"/>
  <c r="J561"/>
  <c r="P519"/>
  <c r="O518"/>
  <c r="I563"/>
  <c r="K559" l="1"/>
  <c r="J562"/>
  <c r="L558"/>
  <c r="M558"/>
  <c r="P520"/>
  <c r="O519"/>
  <c r="I564"/>
  <c r="K560" l="1"/>
  <c r="L559"/>
  <c r="M559"/>
  <c r="J563"/>
  <c r="P521"/>
  <c r="O520"/>
  <c r="I565"/>
  <c r="K561" l="1"/>
  <c r="L560"/>
  <c r="M560"/>
  <c r="J564"/>
  <c r="P522"/>
  <c r="O521"/>
  <c r="I566"/>
  <c r="K562" l="1"/>
  <c r="J565"/>
  <c r="L561"/>
  <c r="M561"/>
  <c r="P523"/>
  <c r="O522"/>
  <c r="I567"/>
  <c r="K563" l="1"/>
  <c r="L562"/>
  <c r="M562"/>
  <c r="J566"/>
  <c r="P524"/>
  <c r="O523"/>
  <c r="I568"/>
  <c r="K564" l="1"/>
  <c r="J567"/>
  <c r="L563"/>
  <c r="M563"/>
  <c r="P525"/>
  <c r="O524"/>
  <c r="I569"/>
  <c r="K565" l="1"/>
  <c r="L564"/>
  <c r="M564"/>
  <c r="J568"/>
  <c r="P526"/>
  <c r="O525"/>
  <c r="I570"/>
  <c r="K566" l="1"/>
  <c r="J569"/>
  <c r="L565"/>
  <c r="M565"/>
  <c r="P527"/>
  <c r="O526"/>
  <c r="I571"/>
  <c r="K567" l="1"/>
  <c r="L566"/>
  <c r="M566"/>
  <c r="J570"/>
  <c r="P528"/>
  <c r="O527"/>
  <c r="I572"/>
  <c r="K568" l="1"/>
  <c r="J571"/>
  <c r="L567"/>
  <c r="M567"/>
  <c r="P529"/>
  <c r="O528"/>
  <c r="I573"/>
  <c r="K569" l="1"/>
  <c r="L568"/>
  <c r="M568"/>
  <c r="J572"/>
  <c r="P530"/>
  <c r="O529"/>
  <c r="I574"/>
  <c r="K570" l="1"/>
  <c r="J573"/>
  <c r="L569"/>
  <c r="M569"/>
  <c r="P531"/>
  <c r="O530"/>
  <c r="I575"/>
  <c r="K571" l="1"/>
  <c r="L570"/>
  <c r="M570"/>
  <c r="J574"/>
  <c r="P532"/>
  <c r="O531"/>
  <c r="I576"/>
  <c r="K572" l="1"/>
  <c r="L571"/>
  <c r="M571"/>
  <c r="J575"/>
  <c r="P533"/>
  <c r="O532"/>
  <c r="I577"/>
  <c r="K573" l="1"/>
  <c r="L572"/>
  <c r="M572"/>
  <c r="J576"/>
  <c r="P534"/>
  <c r="O533"/>
  <c r="I578"/>
  <c r="K574" l="1"/>
  <c r="J577"/>
  <c r="L573"/>
  <c r="M573"/>
  <c r="P535"/>
  <c r="O534"/>
  <c r="I579"/>
  <c r="K575" l="1"/>
  <c r="L574"/>
  <c r="M574"/>
  <c r="J578"/>
  <c r="P536"/>
  <c r="O535"/>
  <c r="L575" l="1"/>
  <c r="M575"/>
  <c r="P537"/>
  <c r="O536"/>
  <c r="I580"/>
  <c r="I581"/>
  <c r="I582"/>
  <c r="K578" l="1"/>
  <c r="J581"/>
  <c r="K576"/>
  <c r="J580"/>
  <c r="J579"/>
  <c r="K577"/>
  <c r="P538"/>
  <c r="O537"/>
  <c r="I583"/>
  <c r="K579" l="1"/>
  <c r="L577"/>
  <c r="M577"/>
  <c r="L576"/>
  <c r="M576"/>
  <c r="L578"/>
  <c r="M578"/>
  <c r="J582"/>
  <c r="P539"/>
  <c r="O538"/>
  <c r="I584"/>
  <c r="J583" l="1"/>
  <c r="K580"/>
  <c r="L579"/>
  <c r="M579"/>
  <c r="P540"/>
  <c r="O539"/>
  <c r="I585"/>
  <c r="K581" l="1"/>
  <c r="L580"/>
  <c r="M580"/>
  <c r="J584"/>
  <c r="P541"/>
  <c r="O540"/>
  <c r="I587"/>
  <c r="I586"/>
  <c r="J585" l="1"/>
  <c r="K583"/>
  <c r="K582"/>
  <c r="L581"/>
  <c r="M581"/>
  <c r="J586"/>
  <c r="P542"/>
  <c r="O541"/>
  <c r="I588"/>
  <c r="L582" l="1"/>
  <c r="M582"/>
  <c r="L583"/>
  <c r="M583"/>
  <c r="K584"/>
  <c r="J587"/>
  <c r="P543"/>
  <c r="O542"/>
  <c r="I589"/>
  <c r="K585" l="1"/>
  <c r="L584"/>
  <c r="M584"/>
  <c r="J588"/>
  <c r="P544"/>
  <c r="O543"/>
  <c r="L585" l="1"/>
  <c r="M585"/>
  <c r="P545"/>
  <c r="O544"/>
  <c r="I590"/>
  <c r="I591"/>
  <c r="I592"/>
  <c r="K588" l="1"/>
  <c r="J591"/>
  <c r="K586"/>
  <c r="J590"/>
  <c r="J589"/>
  <c r="K587"/>
  <c r="P546"/>
  <c r="O545"/>
  <c r="I593"/>
  <c r="K589" l="1"/>
  <c r="L587"/>
  <c r="M587"/>
  <c r="L586"/>
  <c r="M586"/>
  <c r="L588"/>
  <c r="M588"/>
  <c r="J592"/>
  <c r="P547"/>
  <c r="O546"/>
  <c r="I594"/>
  <c r="K590" l="1"/>
  <c r="J593"/>
  <c r="L589"/>
  <c r="M589"/>
  <c r="P548"/>
  <c r="O547"/>
  <c r="I595"/>
  <c r="K591" l="1"/>
  <c r="L590"/>
  <c r="M590"/>
  <c r="J594"/>
  <c r="P549"/>
  <c r="O548"/>
  <c r="L591" l="1"/>
  <c r="M591"/>
  <c r="P550"/>
  <c r="O549"/>
  <c r="I597"/>
  <c r="I596"/>
  <c r="K593" l="1"/>
  <c r="K592"/>
  <c r="J596"/>
  <c r="J595"/>
  <c r="P551"/>
  <c r="O550"/>
  <c r="I598"/>
  <c r="J597" l="1"/>
  <c r="L592"/>
  <c r="M592"/>
  <c r="L593"/>
  <c r="M593"/>
  <c r="K594"/>
  <c r="P552"/>
  <c r="O551"/>
  <c r="I599"/>
  <c r="K595" l="1"/>
  <c r="J598"/>
  <c r="L594"/>
  <c r="M594"/>
  <c r="P553"/>
  <c r="O552"/>
  <c r="I600"/>
  <c r="K596" l="1"/>
  <c r="J599"/>
  <c r="L595"/>
  <c r="M595"/>
  <c r="P554"/>
  <c r="O553"/>
  <c r="I601"/>
  <c r="J600" l="1"/>
  <c r="K597"/>
  <c r="L596"/>
  <c r="M596"/>
  <c r="P555"/>
  <c r="O554"/>
  <c r="I602"/>
  <c r="K598" l="1"/>
  <c r="L597"/>
  <c r="M597"/>
  <c r="J601"/>
  <c r="P556"/>
  <c r="O555"/>
  <c r="I603"/>
  <c r="K599" l="1"/>
  <c r="J602"/>
  <c r="L598"/>
  <c r="M598"/>
  <c r="P557"/>
  <c r="O556"/>
  <c r="I604"/>
  <c r="K600" l="1"/>
  <c r="J603"/>
  <c r="L599"/>
  <c r="M599"/>
  <c r="P558"/>
  <c r="O557"/>
  <c r="I605"/>
  <c r="K601" l="1"/>
  <c r="L600"/>
  <c r="M600"/>
  <c r="J604"/>
  <c r="P559"/>
  <c r="O558"/>
  <c r="I606"/>
  <c r="K602" l="1"/>
  <c r="L601"/>
  <c r="M601"/>
  <c r="J605"/>
  <c r="P560"/>
  <c r="O559"/>
  <c r="I607"/>
  <c r="K603" l="1"/>
  <c r="L602"/>
  <c r="M602"/>
  <c r="J606"/>
  <c r="P561"/>
  <c r="O560"/>
  <c r="I608"/>
  <c r="K604" l="1"/>
  <c r="J607"/>
  <c r="L603"/>
  <c r="M603"/>
  <c r="P562"/>
  <c r="O561"/>
  <c r="L604" l="1"/>
  <c r="M604"/>
  <c r="P563"/>
  <c r="O562"/>
  <c r="I609"/>
  <c r="I610"/>
  <c r="I611"/>
  <c r="K607" l="1"/>
  <c r="J610"/>
  <c r="K605"/>
  <c r="J608"/>
  <c r="J609"/>
  <c r="K606"/>
  <c r="P564"/>
  <c r="O563"/>
  <c r="I612"/>
  <c r="K608" l="1"/>
  <c r="J611"/>
  <c r="L606"/>
  <c r="M606"/>
  <c r="L605"/>
  <c r="M605"/>
  <c r="L607"/>
  <c r="M607"/>
  <c r="P565"/>
  <c r="O564"/>
  <c r="I613"/>
  <c r="K609" l="1"/>
  <c r="L608"/>
  <c r="M608"/>
  <c r="J612"/>
  <c r="P566"/>
  <c r="O565"/>
  <c r="I614"/>
  <c r="I615"/>
  <c r="K611" l="1"/>
  <c r="L611" s="1"/>
  <c r="K610"/>
  <c r="L609"/>
  <c r="M609"/>
  <c r="J613"/>
  <c r="J614"/>
  <c r="P567"/>
  <c r="O566"/>
  <c r="I616"/>
  <c r="J615" s="1"/>
  <c r="I617"/>
  <c r="M611" l="1"/>
  <c r="J616"/>
  <c r="K612"/>
  <c r="L610"/>
  <c r="M610"/>
  <c r="K613"/>
  <c r="P568"/>
  <c r="O567"/>
  <c r="I618"/>
  <c r="I619"/>
  <c r="L612" l="1"/>
  <c r="M612"/>
  <c r="K614"/>
  <c r="L613"/>
  <c r="M613"/>
  <c r="K615"/>
  <c r="J617"/>
  <c r="J618"/>
  <c r="P569"/>
  <c r="O568"/>
  <c r="I620"/>
  <c r="L614" l="1"/>
  <c r="M614"/>
  <c r="K616"/>
  <c r="J619"/>
  <c r="L615"/>
  <c r="M615"/>
  <c r="P570"/>
  <c r="O569"/>
  <c r="L616" l="1"/>
  <c r="M616"/>
  <c r="P571"/>
  <c r="O570"/>
  <c r="I621"/>
  <c r="I622"/>
  <c r="I623"/>
  <c r="J622" l="1"/>
  <c r="K618"/>
  <c r="K619"/>
  <c r="J621"/>
  <c r="J620"/>
  <c r="K617"/>
  <c r="P572"/>
  <c r="O571"/>
  <c r="L619" l="1"/>
  <c r="M619"/>
  <c r="L617"/>
  <c r="M617"/>
  <c r="L618"/>
  <c r="M618"/>
  <c r="P573"/>
  <c r="O572"/>
  <c r="I625"/>
  <c r="I624"/>
  <c r="K621" l="1"/>
  <c r="J624"/>
  <c r="K620"/>
  <c r="J623"/>
  <c r="P574"/>
  <c r="O573"/>
  <c r="L620" l="1"/>
  <c r="M620"/>
  <c r="L621"/>
  <c r="M621"/>
  <c r="P575"/>
  <c r="O574"/>
  <c r="I627"/>
  <c r="I626"/>
  <c r="J626" l="1"/>
  <c r="K622"/>
  <c r="J625"/>
  <c r="K623"/>
  <c r="P576"/>
  <c r="O575"/>
  <c r="I628"/>
  <c r="L623" l="1"/>
  <c r="M623"/>
  <c r="L622"/>
  <c r="M622"/>
  <c r="K624"/>
  <c r="J627"/>
  <c r="P577"/>
  <c r="O576"/>
  <c r="I629"/>
  <c r="J628" l="1"/>
  <c r="L624"/>
  <c r="M624"/>
  <c r="K625"/>
  <c r="P578"/>
  <c r="O577"/>
  <c r="I630"/>
  <c r="L625" l="1"/>
  <c r="M625"/>
  <c r="J629"/>
  <c r="K626"/>
  <c r="P579"/>
  <c r="O578"/>
  <c r="I631"/>
  <c r="K627" l="1"/>
  <c r="L626"/>
  <c r="M626"/>
  <c r="J630"/>
  <c r="P580"/>
  <c r="O579"/>
  <c r="I632"/>
  <c r="J631" l="1"/>
  <c r="K628"/>
  <c r="L627"/>
  <c r="M627"/>
  <c r="P581"/>
  <c r="O580"/>
  <c r="I633"/>
  <c r="K629" l="1"/>
  <c r="L628"/>
  <c r="M628"/>
  <c r="J632"/>
  <c r="P582"/>
  <c r="O581"/>
  <c r="I634"/>
  <c r="K630" l="1"/>
  <c r="J633"/>
  <c r="L629"/>
  <c r="M629"/>
  <c r="P583"/>
  <c r="O582"/>
  <c r="I635"/>
  <c r="K631" l="1"/>
  <c r="L630"/>
  <c r="M630"/>
  <c r="J634"/>
  <c r="P584"/>
  <c r="O583"/>
  <c r="I636"/>
  <c r="J635" s="1"/>
  <c r="K632" l="1"/>
  <c r="L631"/>
  <c r="M631"/>
  <c r="P585"/>
  <c r="O584"/>
  <c r="L632" l="1"/>
  <c r="M632"/>
  <c r="P586"/>
  <c r="O585"/>
  <c r="I638"/>
  <c r="I637"/>
  <c r="K634" l="1"/>
  <c r="K633"/>
  <c r="J636"/>
  <c r="J637"/>
  <c r="P587"/>
  <c r="O586"/>
  <c r="I639"/>
  <c r="K635" l="1"/>
  <c r="L633"/>
  <c r="M633"/>
  <c r="L634"/>
  <c r="M634"/>
  <c r="J638"/>
  <c r="P588"/>
  <c r="O587"/>
  <c r="L635" l="1"/>
  <c r="M635"/>
  <c r="P589"/>
  <c r="O588"/>
  <c r="I640"/>
  <c r="I641"/>
  <c r="I642"/>
  <c r="K638" l="1"/>
  <c r="J641"/>
  <c r="K636"/>
  <c r="J640"/>
  <c r="J639"/>
  <c r="K637"/>
  <c r="P590"/>
  <c r="O589"/>
  <c r="I643"/>
  <c r="L637" l="1"/>
  <c r="M637"/>
  <c r="J642"/>
  <c r="L636"/>
  <c r="M636"/>
  <c r="L638"/>
  <c r="M638"/>
  <c r="K639"/>
  <c r="P591"/>
  <c r="O590"/>
  <c r="I644"/>
  <c r="K640" l="1"/>
  <c r="L639"/>
  <c r="M639"/>
  <c r="J643"/>
  <c r="P592"/>
  <c r="O591"/>
  <c r="L640" l="1"/>
  <c r="M640"/>
  <c r="P593"/>
  <c r="O592"/>
  <c r="I645"/>
  <c r="K641" l="1"/>
  <c r="J644"/>
  <c r="P594"/>
  <c r="O593"/>
  <c r="I646"/>
  <c r="I647"/>
  <c r="I648"/>
  <c r="J647" l="1"/>
  <c r="K642"/>
  <c r="L641"/>
  <c r="M641"/>
  <c r="K644"/>
  <c r="K643"/>
  <c r="J645"/>
  <c r="J646"/>
  <c r="P595"/>
  <c r="O594"/>
  <c r="I649"/>
  <c r="I650"/>
  <c r="J649" l="1"/>
  <c r="L643"/>
  <c r="M643"/>
  <c r="L642"/>
  <c r="M642"/>
  <c r="J648"/>
  <c r="K645"/>
  <c r="L644"/>
  <c r="M644"/>
  <c r="K646"/>
  <c r="P596"/>
  <c r="O595"/>
  <c r="I651"/>
  <c r="L645" l="1"/>
  <c r="M645"/>
  <c r="L646"/>
  <c r="M646"/>
  <c r="J650"/>
  <c r="K647"/>
  <c r="P597"/>
  <c r="O596"/>
  <c r="I652"/>
  <c r="J651" l="1"/>
  <c r="L647"/>
  <c r="M647"/>
  <c r="K648"/>
  <c r="P598"/>
  <c r="O597"/>
  <c r="I653"/>
  <c r="J652" l="1"/>
  <c r="K649"/>
  <c r="L648"/>
  <c r="M648"/>
  <c r="P599"/>
  <c r="O598"/>
  <c r="I654"/>
  <c r="K650" s="1"/>
  <c r="L650" l="1"/>
  <c r="M650"/>
  <c r="L649"/>
  <c r="M649"/>
  <c r="J653"/>
  <c r="P600"/>
  <c r="O599"/>
  <c r="I655"/>
  <c r="K651" s="1"/>
  <c r="L651" l="1"/>
  <c r="M651"/>
  <c r="J654"/>
  <c r="P601"/>
  <c r="O600"/>
  <c r="I656"/>
  <c r="J655" l="1"/>
  <c r="K652"/>
  <c r="P602"/>
  <c r="O601"/>
  <c r="I657"/>
  <c r="K653" l="1"/>
  <c r="L652"/>
  <c r="M652"/>
  <c r="J656"/>
  <c r="P603"/>
  <c r="O602"/>
  <c r="L653" l="1"/>
  <c r="M653"/>
  <c r="P604"/>
  <c r="O603"/>
  <c r="I658"/>
  <c r="I659"/>
  <c r="I660"/>
  <c r="K656" l="1"/>
  <c r="J659"/>
  <c r="K654"/>
  <c r="J658"/>
  <c r="J657"/>
  <c r="K655"/>
  <c r="P605"/>
  <c r="O604"/>
  <c r="I661"/>
  <c r="L654" l="1"/>
  <c r="M654"/>
  <c r="J660"/>
  <c r="K657"/>
  <c r="L655"/>
  <c r="M655"/>
  <c r="L656"/>
  <c r="M656"/>
  <c r="P606"/>
  <c r="O605"/>
  <c r="I662"/>
  <c r="K658" s="1"/>
  <c r="L657" l="1"/>
  <c r="M657"/>
  <c r="L658"/>
  <c r="M658"/>
  <c r="P607"/>
  <c r="O606"/>
  <c r="I663"/>
  <c r="K659" s="1"/>
  <c r="L659" l="1"/>
  <c r="M659"/>
  <c r="P608"/>
  <c r="O607"/>
  <c r="I664"/>
  <c r="K660" s="1"/>
  <c r="L660" l="1"/>
  <c r="M660"/>
  <c r="P609"/>
  <c r="O608"/>
  <c r="F24"/>
  <c r="P610" l="1"/>
  <c r="O609"/>
  <c r="F27"/>
  <c r="P611" l="1"/>
  <c r="O610"/>
  <c r="P612" l="1"/>
  <c r="O611"/>
  <c r="P613" l="1"/>
  <c r="O612"/>
  <c r="P614" l="1"/>
  <c r="O613"/>
  <c r="F9"/>
  <c r="F21"/>
  <c r="P615" l="1"/>
  <c r="O614"/>
  <c r="P616" l="1"/>
  <c r="O615"/>
  <c r="P617" l="1"/>
  <c r="O616"/>
  <c r="P618" l="1"/>
  <c r="O617"/>
  <c r="P619" l="1"/>
  <c r="O618"/>
  <c r="P620" l="1"/>
  <c r="O619"/>
  <c r="P621" l="1"/>
  <c r="O620"/>
  <c r="P622" l="1"/>
  <c r="O621"/>
  <c r="P623" l="1"/>
  <c r="O622"/>
  <c r="P624" l="1"/>
  <c r="O623"/>
  <c r="P625" l="1"/>
  <c r="O624"/>
  <c r="P626" l="1"/>
  <c r="O625"/>
  <c r="P627" l="1"/>
  <c r="O626"/>
  <c r="P628" l="1"/>
  <c r="O627"/>
  <c r="P629" l="1"/>
  <c r="O628"/>
  <c r="P630" l="1"/>
  <c r="O629"/>
  <c r="P631" l="1"/>
  <c r="O630"/>
  <c r="P632" l="1"/>
  <c r="O631"/>
  <c r="P633" l="1"/>
  <c r="O632"/>
  <c r="P634" l="1"/>
  <c r="O633"/>
  <c r="P635" l="1"/>
  <c r="O634"/>
  <c r="P636" l="1"/>
  <c r="O635"/>
  <c r="P637" l="1"/>
  <c r="O636"/>
  <c r="P638" l="1"/>
  <c r="O637"/>
  <c r="P639" l="1"/>
  <c r="O638"/>
  <c r="P640" l="1"/>
  <c r="O639"/>
  <c r="P641" l="1"/>
  <c r="O640"/>
  <c r="P642" l="1"/>
  <c r="O641"/>
  <c r="P643" l="1"/>
  <c r="O642"/>
  <c r="P644" l="1"/>
  <c r="O643"/>
  <c r="P645" l="1"/>
  <c r="O644"/>
  <c r="P646" l="1"/>
  <c r="O645"/>
  <c r="P647" l="1"/>
  <c r="O646"/>
  <c r="P648" l="1"/>
  <c r="O647"/>
  <c r="P649" l="1"/>
  <c r="O648"/>
  <c r="P650" l="1"/>
  <c r="O649"/>
  <c r="P651" l="1"/>
  <c r="O650"/>
  <c r="P652" l="1"/>
  <c r="O651"/>
  <c r="P653" l="1"/>
  <c r="O652"/>
  <c r="P654" l="1"/>
  <c r="O653"/>
  <c r="P655" l="1"/>
  <c r="O654"/>
  <c r="P656" l="1"/>
  <c r="O655"/>
  <c r="P657" l="1"/>
  <c r="O656"/>
  <c r="S31" s="1"/>
  <c r="P658" l="1"/>
  <c r="O657"/>
  <c r="S30" s="1"/>
  <c r="P659" l="1"/>
  <c r="O658"/>
  <c r="S29" s="1"/>
  <c r="P660" l="1"/>
  <c r="O659"/>
  <c r="S28" s="1"/>
  <c r="P661" l="1"/>
  <c r="O660"/>
  <c r="S27" s="1"/>
  <c r="P662" l="1"/>
  <c r="O661"/>
  <c r="S26" s="1"/>
  <c r="P663" l="1"/>
  <c r="O662"/>
  <c r="S25" s="1"/>
  <c r="P664" l="1"/>
  <c r="O663"/>
  <c r="S24" s="1"/>
  <c r="P665" l="1"/>
  <c r="O664"/>
  <c r="S23" s="1"/>
  <c r="P666" l="1"/>
  <c r="O665"/>
  <c r="P667" l="1"/>
  <c r="O666"/>
  <c r="P668" l="1"/>
  <c r="O667"/>
  <c r="P669" l="1"/>
  <c r="O668"/>
  <c r="P670" l="1"/>
  <c r="O669"/>
  <c r="P671" l="1"/>
  <c r="O670"/>
  <c r="P672" l="1"/>
  <c r="O671"/>
  <c r="P673" l="1"/>
  <c r="O672"/>
  <c r="P674" l="1"/>
  <c r="O674" s="1"/>
  <c r="O673"/>
</calcChain>
</file>

<file path=xl/sharedStrings.xml><?xml version="1.0" encoding="utf-8"?>
<sst xmlns="http://schemas.openxmlformats.org/spreadsheetml/2006/main" count="379" uniqueCount="297">
  <si>
    <t>Years BP</t>
  </si>
  <si>
    <t>Data Source: ftp://ftp.ncdc.noaa.gov/pub/data/paleo/icecore/antarctica/domefuji/df-tsite-340ka-dfo2006.txt</t>
  </si>
  <si>
    <t>Dome Fuji Ice Core Preliminary Temperature Reconstruction, 0-340 kyr</t>
  </si>
  <si>
    <t>-----------------------------------------------------------------------</t>
  </si>
  <si>
    <t xml:space="preserve">               World Data Center for Paleoclimatology, Boulder</t>
  </si>
  <si>
    <t xml:space="preserve">                                  and</t>
  </si>
  <si>
    <t xml:space="preserve">                     NOAA Paleoclimatology Program</t>
  </si>
  <si>
    <t>NOTE: PLEASE CITE CONTRIBUTORS WHEN USING THIS DATA!!!!!</t>
  </si>
  <si>
    <t>NAME OF DATA SET:</t>
  </si>
  <si>
    <t>LAST UPDATE: 8/2007 (Original receipt by WDC Paleo)</t>
  </si>
  <si>
    <t>DATA CONTRIBUTORS:</t>
  </si>
  <si>
    <t>Kenji Kawamura (kawamura@nipr.ac.jp), Ryu Uemura, Motoyama Hideaki,</t>
  </si>
  <si>
    <t>Shuji Fujita, Kumiko Azuma, Yoshiyuki Fujii, Okitsugu Watanabe</t>
  </si>
  <si>
    <t>(National Institite of Polar Research, Japan), Francoise Vimeux</t>
  </si>
  <si>
    <t>(IPSL/LSCE, Laboratoire des Sciences du Climat et de l'Environnement,</t>
  </si>
  <si>
    <t>UMR CEA-CNRS-UVSQ, France)</t>
  </si>
  <si>
    <t>IGBP PAGES/WDCA CONTRIBUTION SERIES NUMBER: 2007-074</t>
  </si>
  <si>
    <t>SUGGESTED DATA CITATION: Kawamura, K., et al.  2007.</t>
  </si>
  <si>
    <t>Dome Fuji Ice Core Preliminary Temperature Reconstruction, 0-340 kyr.</t>
  </si>
  <si>
    <t>IGBP PAGES/World Data Center for Paleoclimatology</t>
  </si>
  <si>
    <t>Data Contribution Series # 2007-074.</t>
  </si>
  <si>
    <t>NOAA/NCDC Paleoclimatology Program, Boulder CO, USA.</t>
  </si>
  <si>
    <t>ORIGINAL REFERENCE:</t>
  </si>
  <si>
    <t>Kawamura, K., F. Parrenin, L. Lisiecki, R. Uemura, F. Vimeux,</t>
  </si>
  <si>
    <t>J.P. Severinghaus, M. A. Hutterli, T. Nakazawa, S. Aoki, J. Jouzel,</t>
  </si>
  <si>
    <t>M. E. Raymo, K. Matsumoto, H. Nakata, H. Motoyama, S. Fujita, K. Goto-Azuma,</t>
  </si>
  <si>
    <t>Y. Fujii, and O. Watanabe. 2007.</t>
  </si>
  <si>
    <t>Northern Hemisphere forcing of climatic cycles in Antarctica over</t>
  </si>
  <si>
    <t>the past 360,000 years.  Nature, Vol. 448, pp. 912-916.</t>
  </si>
  <si>
    <t>doi:10.1038/nature06015.</t>
  </si>
  <si>
    <t>ABSTRACT:</t>
  </si>
  <si>
    <t>The Milankovitch theory of climate change proposes that glacial-</t>
  </si>
  <si>
    <t>interglacial cycles are driven by changes in summer insolation at</t>
  </si>
  <si>
    <t>high northern latitudes. The timing of climate change in the Southern</t>
  </si>
  <si>
    <t>Hemisphere at glacial-interglacial transitions (which are known as</t>
  </si>
  <si>
    <t>terminations) relative to variations in summer insolation in the</t>
  </si>
  <si>
    <t>Northern Hemisphere is an important test of this hypothesis. So far,</t>
  </si>
  <si>
    <t>it has only been possible to apply this test to the most recent</t>
  </si>
  <si>
    <t>termination, because the dating uncertainty associated with older</t>
  </si>
  <si>
    <t>terminations is too large to allow phase relationships to be determined.</t>
  </si>
  <si>
    <t>Here we present a new chronology of Antarctic climate change over the</t>
  </si>
  <si>
    <t>past 360,000 years that is based on the ratio of oxygen to nitrogen</t>
  </si>
  <si>
    <t>molecules in air trapped in the Dome Fuji and Vostok ice cores.</t>
  </si>
  <si>
    <t>This ratio is a proxy for local summer insolation, and thus allows</t>
  </si>
  <si>
    <t>the chronology to be constructed by orbital tuning without the need</t>
  </si>
  <si>
    <t>to assume a lag between a climate record and an orbital parameter.</t>
  </si>
  <si>
    <t>The accuracy of the chronology allows us to examine the phase</t>
  </si>
  <si>
    <t>relationships between climate records from the ice cores and changes</t>
  </si>
  <si>
    <t>in insolation. Our results indicate that orbital-scale Antarctic</t>
  </si>
  <si>
    <t>climate change lags Northern Hemisphere insolation by a few millennia,</t>
  </si>
  <si>
    <t>and that the increases in Antarctic temperature and atmospheric</t>
  </si>
  <si>
    <t>carbon dioxide concentration during the last four terminations</t>
  </si>
  <si>
    <t>occurred within the rising phase of Northern Hemisphere summer insolation.</t>
  </si>
  <si>
    <t>These results support the Milankovitch theory that Northern Hemisphere</t>
  </si>
  <si>
    <t>summer insolation triggered the last four deglaciations.</t>
  </si>
  <si>
    <t>ADDITIONAL REFERENCES:</t>
  </si>
  <si>
    <t>Raw data:</t>
  </si>
  <si>
    <t>Watanabe, O., J. Jouzel, S. Johnsen, F. Parrenin, H. Shoji, and</t>
  </si>
  <si>
    <t>N. Yoshida. 2003.</t>
  </si>
  <si>
    <t>Homogeneous climate variability across East Antarctica over the past</t>
  </si>
  <si>
    <t>three glacial cycles.</t>
  </si>
  <si>
    <t>Nature, 422, 509-512.</t>
  </si>
  <si>
    <t>Uemura, R., N. Yoshida, N. Kurita, M. Nakawo, and O. Watanabe. 2004.</t>
  </si>
  <si>
    <t>An observation-based method for reconstructing ocean surface changes</t>
  </si>
  <si>
    <t>using a 340,000-year deuterium excess record from the Dome Fuji ice core,</t>
  </si>
  <si>
    <t>Antarctica.</t>
  </si>
  <si>
    <t>Geophys. Res. Lett., 31, doi:10.1029/2004GL019954.</t>
  </si>
  <si>
    <t>Isotopic inversion method:</t>
  </si>
  <si>
    <t>Vimeux, F., K. M. Cuffey, and J. Jouzel. 2002.</t>
  </si>
  <si>
    <t>New insights into Southern Hemisphere temperature changes from Vostok</t>
  </si>
  <si>
    <t>ice cores using deuterium excess correction.</t>
  </si>
  <si>
    <t>Earth Planet. Sci. Lett., 203, 829-843.</t>
  </si>
  <si>
    <t>Stenni, B., J. Jouzel, V. Masson-Delmotte, R. Rothlisberger, E. Castellano,</t>
  </si>
  <si>
    <t>O. Cattani, S. Falourd, S. J. Johnsen, A. Longinelli, J. P. Sachs, E. Selmo,</t>
  </si>
  <si>
    <t>R. Souchez, J. P. Steffensen, and R. Udisti. 2004.</t>
  </si>
  <si>
    <t>A late-glacial high-resolution site and source temperature record derived</t>
  </si>
  <si>
    <t>from the EPICA Dome C isotope records (East Antarctica).</t>
  </si>
  <si>
    <t>Earth Planet. Sci. Lett., 217, 183-195.</t>
  </si>
  <si>
    <t>GEOGRAPHIC REGION: Antarctica</t>
  </si>
  <si>
    <t>PERIOD OF RECORD: 1 - 340 kyr b2k</t>
  </si>
  <si>
    <t>FUNDING SOURCES:</t>
  </si>
  <si>
    <t>Grant-in-Aid for Creative Scientific Research (to T.N.) and</t>
  </si>
  <si>
    <t>Grant-in-Aid for Young Scientists (to K.K.) from the</t>
  </si>
  <si>
    <t>Ministry of Education, Science, Sports and Culture, Japan.</t>
  </si>
  <si>
    <t>The Gary Comer Abrupt Climate Change Fellowship and J.P.S.</t>
  </si>
  <si>
    <t>partially supported K.K. during data analysis and writing.</t>
  </si>
  <si>
    <t>M.E.R. acknowledges the support of the US NSF.</t>
  </si>
  <si>
    <t>DESCRIPTION:</t>
  </si>
  <si>
    <t>Preliminary reconstruction of air temperature at Dome Fuji (Antarctica)</t>
  </si>
  <si>
    <t>for the past 340,000 years from isotopic data (d18O and dD) of the first</t>
  </si>
  <si>
    <t>Dome Fuji ice core.  The Dome Fuji temperature (delta-Tsite, deviation</t>
  </si>
  <si>
    <t>from the mean of the last 10 kyr) was reconstructed by correcting raw</t>
  </si>
  <si>
    <t>isotopic records of the ice core for vapor source temperature and</t>
  </si>
  <si>
    <t>seawater isotopic composition variations, using an isotopic inversion</t>
  </si>
  <si>
    <t>(Vimeux et al., 2002; Stenni et al., 2004). Due to high noise level</t>
  </si>
  <si>
    <t>in the deuterium excess data especially between 20 and 80 ka, we use</t>
  </si>
  <si>
    <t>a filtered record (passband&gt;5000yr, stopband&lt;2000yr). Note that this</t>
  </si>
  <si>
    <t>data is not intended to resolve millennial changes because of the</t>
  </si>
  <si>
    <t>filtering of the raw data as well as averaging of delta-Tsite to</t>
  </si>
  <si>
    <t>500-yr intervals. We used a recent seawater d18O reconstruction by</t>
  </si>
  <si>
    <t>Bintanja et al (2005, Nature). We estimate the sensitivities of</t>
  </si>
  <si>
    <t>isotopic values (Uemura et al., 2004) to site (Dome Fuji) and</t>
  </si>
  <si>
    <t>source temperatures and seawater isotopic composition, by using a</t>
  </si>
  <si>
    <t>Rayleigh-based model. We tune this model with the Dome Fuji present-day</t>
  </si>
  <si>
    <t>surface data. We currently lack isotopic data of surface snow from</t>
  </si>
  <si>
    <t>the coast to Dome Fuji to define the air mass trajectories, thus this</t>
  </si>
  <si>
    <t>data should be considered preliminary. Nevertheless, the tuned</t>
  </si>
  <si>
    <t>sensitivities are close to those for Vostok and Dome C</t>
  </si>
  <si>
    <t>(Vimeux et al., 2002; Stenni et al., 2004). The data are put on</t>
  </si>
  <si>
    <t>DFO-2006 age scale and averaged at 500 yr intervals. The value is</t>
  </si>
  <si>
    <t>the mean in the range from 'Top age' to the next 'Top age'.</t>
  </si>
  <si>
    <t>For plotting the data, use staircase (cityscape) function using</t>
  </si>
  <si>
    <t>'Top age', or linear function using 'Center age'. Note that age</t>
  </si>
  <si>
    <t>is in b2k (before AD 2000).</t>
  </si>
  <si>
    <t>DATA:</t>
  </si>
  <si>
    <t>Column 1: Top age [yr b2k]</t>
  </si>
  <si>
    <t>Column 2: Center age [yr b2k]</t>
  </si>
  <si>
    <t>Column 3: delta-Tsite [per mil]</t>
  </si>
  <si>
    <t>13.909 peaks may have to be moved back 1 4636-yr cycle.</t>
  </si>
  <si>
    <t>study this some more.</t>
  </si>
  <si>
    <r>
      <t>Δ</t>
    </r>
    <r>
      <rPr>
        <b/>
        <i/>
        <sz val="10"/>
        <color theme="1"/>
        <rFont val="Times New Roman"/>
        <family val="1"/>
      </rPr>
      <t>t</t>
    </r>
  </si>
  <si>
    <t>Bin Notes</t>
  </si>
  <si>
    <t>Begin Bin</t>
  </si>
  <si>
    <t>515-Center</t>
  </si>
  <si>
    <t>Bin Avr</t>
  </si>
  <si>
    <t>Δt</t>
  </si>
  <si>
    <t>515 yr bins</t>
  </si>
  <si>
    <t>Gaps in the</t>
  </si>
  <si>
    <t>data limit</t>
  </si>
  <si>
    <t>this TS to</t>
  </si>
  <si>
    <t>(Year)</t>
  </si>
  <si>
    <t>Least Sq:</t>
  </si>
  <si>
    <t>Slope</t>
  </si>
  <si>
    <t>Intercept</t>
  </si>
  <si>
    <t>Last Data Pt.</t>
  </si>
  <si>
    <t>Cell 1335</t>
  </si>
  <si>
    <t>Observations</t>
  </si>
  <si>
    <t>BP Observ</t>
  </si>
  <si>
    <t>DeltaTsite</t>
  </si>
  <si>
    <t>KyrBP</t>
  </si>
  <si>
    <t>1545-Center</t>
  </si>
  <si>
    <t>1.545-kyr bins</t>
  </si>
  <si>
    <t>4.636-kyr bins</t>
  </si>
  <si>
    <t>4636-Center</t>
  </si>
  <si>
    <t>4636 Model</t>
  </si>
  <si>
    <t>Cycles</t>
  </si>
  <si>
    <t>13.9 Model</t>
  </si>
  <si>
    <t>13.9 Correl</t>
  </si>
  <si>
    <t>41.7 Model</t>
  </si>
  <si>
    <t>41.7 Correl</t>
  </si>
  <si>
    <t>23 cycles</t>
  </si>
  <si>
    <t>7 cycles</t>
  </si>
  <si>
    <t>Lag (kyr)</t>
  </si>
  <si>
    <t>90%</t>
  </si>
  <si>
    <t>1.54 Avr</t>
  </si>
  <si>
    <t>4.64-Avr</t>
  </si>
  <si>
    <t>3-9 BP</t>
  </si>
  <si>
    <t>1-9 BP</t>
  </si>
  <si>
    <t>99%</t>
  </si>
  <si>
    <t>Cells</t>
  </si>
  <si>
    <t>from 337.752 Ka</t>
  </si>
  <si>
    <t>to 2.629 Ka</t>
  </si>
  <si>
    <t>1-9 Correl</t>
  </si>
  <si>
    <t>Actual</t>
  </si>
  <si>
    <t>Test A</t>
  </si>
  <si>
    <t>Test B</t>
  </si>
  <si>
    <t>10 to 330</t>
  </si>
  <si>
    <t>36 cycles</t>
  </si>
  <si>
    <t>to 172.768 Ka</t>
  </si>
  <si>
    <t>331 to 660</t>
  </si>
  <si>
    <t>37 cycles</t>
  </si>
  <si>
    <t>from 172.253 Ka</t>
  </si>
  <si>
    <t>Lag = -0.299-kyr</t>
  </si>
  <si>
    <t>25%</t>
  </si>
  <si>
    <t>Lag = -1.8025-kyr</t>
  </si>
  <si>
    <t>4.64 Avr</t>
  </si>
  <si>
    <t>13.9 Avr</t>
  </si>
  <si>
    <t>41.8 Avr</t>
  </si>
  <si>
    <t>from 304.755 Ka</t>
  </si>
  <si>
    <t>to 21.705 Ka</t>
  </si>
  <si>
    <t>10 to 71</t>
  </si>
  <si>
    <t>from 329.503 Ka</t>
  </si>
  <si>
    <t>to 6.238 Ka</t>
  </si>
  <si>
    <t>10 to 219</t>
  </si>
  <si>
    <t>Table E11.1.1 – Information about the Antarctic Climate Time-Series.</t>
  </si>
  <si>
    <t>Description</t>
  </si>
  <si>
    <t>Details for this Time-Series</t>
  </si>
  <si>
    <t>Data Source</t>
  </si>
  <si>
    <t>Brief description of the data</t>
  </si>
  <si>
    <t>Reconstructed Antarctic climate from Dome Fuji ice core.</t>
  </si>
  <si>
    <t>Abbreviated reference</t>
  </si>
  <si>
    <r>
      <t xml:space="preserve">Kawamura,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 xml:space="preserve">  2007</t>
    </r>
  </si>
  <si>
    <t>Details about the data source</t>
  </si>
  <si>
    <t>NOAA-NCDC data contribution series # 2007-074.</t>
  </si>
  <si>
    <t>Original Time-Series</t>
  </si>
  <si>
    <t>Beginning time</t>
  </si>
  <si>
    <t>339.5 Ka</t>
  </si>
  <si>
    <t>Ending time</t>
  </si>
  <si>
    <t>0.75 Ka</t>
  </si>
  <si>
    <t>No. of samples (observations)</t>
  </si>
  <si>
    <t>Estimated ages: Mean error</t>
  </si>
  <si>
    <r>
      <t>1.1-kyr (</t>
    </r>
    <r>
      <rPr>
        <sz val="11"/>
        <color theme="1"/>
        <rFont val="Times New Roman"/>
        <family val="1"/>
      </rPr>
      <t xml:space="preserve">Kawamura,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 xml:space="preserve">  2003)</t>
    </r>
  </si>
  <si>
    <t>Estimated ages: Minimum error</t>
  </si>
  <si>
    <t>0.1-kyr (inferred)</t>
  </si>
  <si>
    <t>Estimated ages: Maximum error</t>
  </si>
  <si>
    <t>5.0-kyr (inferred)</t>
  </si>
  <si>
    <t>Table E11.2.1 – Antarctic Climate: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</si>
  <si>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</si>
  <si>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</si>
  <si>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</si>
  <si>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</si>
  <si>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</si>
  <si>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</si>
  <si>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4.64-kyr</t>
  </si>
  <si>
    <t>13.9-kyr</t>
  </si>
  <si>
    <t>41.8-kyr</t>
  </si>
  <si>
    <t>Bin Sizes for Histogram</t>
  </si>
  <si>
    <t>516-yr</t>
  </si>
  <si>
    <t>1.55-kyr</t>
  </si>
  <si>
    <t>Detrending Method</t>
  </si>
  <si>
    <t>BP filter</t>
  </si>
  <si>
    <t>Band-Pass Filter Used</t>
  </si>
  <si>
    <t>1-9 cell</t>
  </si>
  <si>
    <t>Moving Avr. Indentation</t>
  </si>
  <si>
    <t>1 cell</t>
  </si>
  <si>
    <t>Empty Bins Interpolated</t>
  </si>
  <si>
    <t>Beginning Time of Test</t>
  </si>
  <si>
    <t>338 Ka</t>
  </si>
  <si>
    <t>172 Ka</t>
  </si>
  <si>
    <t>329 Ka</t>
  </si>
  <si>
    <t>305 Ka</t>
  </si>
  <si>
    <t>Ending Time of Test</t>
  </si>
  <si>
    <t>173 Ka</t>
  </si>
  <si>
    <t>3 Ka</t>
  </si>
  <si>
    <t>6 Ka</t>
  </si>
  <si>
    <t>22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</si>
  <si>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</si>
  <si>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</si>
  <si>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</si>
  <si>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</si>
  <si>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</si>
  <si>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</si>
  <si>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</si>
  <si>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</si>
  <si>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</si>
  <si>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</si>
  <si>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</si>
  <si>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</si>
  <si>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</si>
  <si>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</si>
  <si>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</si>
  <si>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</si>
  <si>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E11.3.1 – Results from Antarctic Climate Tests.</t>
  </si>
  <si>
    <t>Least Squares Tests Test 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</si>
  <si>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</si>
  <si>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</si>
  <si>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</si>
  <si>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</si>
  <si>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</si>
  <si>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4.891-kyr</t>
  </si>
  <si>
    <t>4.649-kyr</t>
  </si>
  <si>
    <t>23.09-kyr</t>
  </si>
  <si>
    <t>22.94-kyr</t>
  </si>
  <si>
    <t>p-value</t>
  </si>
  <si>
    <t>Secondary Wavelength</t>
  </si>
  <si>
    <t>2.841-kyr</t>
  </si>
  <si>
    <t>---</t>
  </si>
  <si>
    <t>14.46-kyr</t>
  </si>
  <si>
    <t>40.17-kyr</t>
  </si>
  <si>
    <t>Smoothed Periodogram</t>
  </si>
  <si>
    <t>4.618-kyr</t>
  </si>
  <si>
    <t>4.792-kyr</t>
  </si>
  <si>
    <t>22.97-kyr</t>
  </si>
  <si>
    <t>23.85-kyr</t>
  </si>
  <si>
    <t>Confidence Level</t>
  </si>
  <si>
    <t>1.535-kyr</t>
  </si>
  <si>
    <t>14.47-kyr</t>
  </si>
  <si>
    <t>Correlation &amp; Lag Tests</t>
  </si>
  <si>
    <t>Correlation with lag</t>
  </si>
  <si>
    <t xml:space="preserve">Offset used with Model </t>
  </si>
  <si>
    <t>-.30-kyr</t>
  </si>
  <si>
    <t>-1.80-kyr</t>
  </si>
  <si>
    <t>-8.78-kyr</t>
  </si>
  <si>
    <t>-4.47-kyr</t>
  </si>
  <si>
    <t>File Name</t>
  </si>
  <si>
    <t>Input data</t>
  </si>
  <si>
    <t>used in</t>
  </si>
  <si>
    <t>periodogram</t>
  </si>
  <si>
    <t>scripts.</t>
  </si>
  <si>
    <t>Antarctic_a_4-kyr.txt</t>
  </si>
  <si>
    <t>Antarctic_b_4-kyr.txt</t>
  </si>
  <si>
    <t>Antarctic_c_13-kyr.txt</t>
  </si>
  <si>
    <t>Antarctic_d_41-kyr.txt</t>
  </si>
  <si>
    <t>Periodogram for 4.64-kyr test 1.</t>
  </si>
  <si>
    <t>Periodogram for 4.64-kyr test 2.</t>
  </si>
  <si>
    <t>Periodogram for 13.9-kyr test.</t>
  </si>
  <si>
    <t>Periodogram for 41.8-kyr test.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</si>
</sst>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"/>
  </numFmts>
  <fonts count="44">
    <font>
      <sz val="11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ourier Ne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9"/>
      <name val="Geneva"/>
      <family val="2"/>
    </font>
    <font>
      <sz val="12"/>
      <name val="宋体"/>
    </font>
    <font>
      <sz val="10"/>
      <name val="Helv"/>
    </font>
    <font>
      <sz val="10"/>
      <name val="Helvetica-Narrow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1"/>
      <color theme="1"/>
      <name val="Courier New"/>
      <family val="3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8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30" fillId="0" borderId="0"/>
    <xf numFmtId="0" fontId="30" fillId="0" borderId="0"/>
    <xf numFmtId="0" fontId="26" fillId="0" borderId="0"/>
    <xf numFmtId="0" fontId="26" fillId="0" borderId="0"/>
    <xf numFmtId="0" fontId="31" fillId="0" borderId="0"/>
    <xf numFmtId="0" fontId="27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1" fillId="0" borderId="0"/>
    <xf numFmtId="0" fontId="27" fillId="0" borderId="0"/>
    <xf numFmtId="0" fontId="30" fillId="0" borderId="0"/>
    <xf numFmtId="0" fontId="26" fillId="0" borderId="0"/>
    <xf numFmtId="0" fontId="33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4" fillId="0" borderId="0"/>
    <xf numFmtId="0" fontId="32" fillId="0" borderId="0"/>
    <xf numFmtId="0" fontId="4" fillId="0" borderId="0"/>
    <xf numFmtId="0" fontId="30" fillId="0" borderId="0"/>
    <xf numFmtId="0" fontId="26" fillId="0" borderId="0"/>
    <xf numFmtId="0" fontId="30" fillId="0" borderId="0"/>
    <xf numFmtId="0" fontId="4" fillId="0" borderId="0"/>
    <xf numFmtId="0" fontId="30" fillId="0" borderId="0"/>
    <xf numFmtId="0" fontId="26" fillId="0" borderId="0"/>
    <xf numFmtId="0" fontId="4" fillId="0" borderId="0"/>
    <xf numFmtId="0" fontId="30" fillId="0" borderId="0"/>
    <xf numFmtId="0" fontId="26" fillId="0" borderId="0"/>
    <xf numFmtId="0" fontId="3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1" fontId="21" fillId="0" borderId="0" xfId="1" applyNumberFormat="1" applyFont="1"/>
    <xf numFmtId="2" fontId="21" fillId="0" borderId="0" xfId="1" applyNumberFormat="1" applyFont="1"/>
    <xf numFmtId="0" fontId="21" fillId="2" borderId="0" xfId="0" applyFont="1" applyFill="1"/>
    <xf numFmtId="0" fontId="23" fillId="0" borderId="0" xfId="0" applyFont="1"/>
    <xf numFmtId="1" fontId="23" fillId="0" borderId="0" xfId="1" applyNumberFormat="1" applyFont="1"/>
    <xf numFmtId="2" fontId="23" fillId="0" borderId="0" xfId="1" applyNumberFormat="1" applyFont="1"/>
    <xf numFmtId="0" fontId="23" fillId="2" borderId="0" xfId="0" applyFont="1" applyFill="1"/>
    <xf numFmtId="1" fontId="24" fillId="0" borderId="0" xfId="1" applyNumberFormat="1" applyFont="1"/>
    <xf numFmtId="2" fontId="24" fillId="0" borderId="0" xfId="1" applyNumberFormat="1" applyFont="1"/>
    <xf numFmtId="0" fontId="24" fillId="2" borderId="0" xfId="0" applyFont="1" applyFill="1"/>
    <xf numFmtId="1" fontId="25" fillId="0" borderId="0" xfId="1" applyNumberFormat="1" applyFont="1"/>
    <xf numFmtId="2" fontId="25" fillId="0" borderId="0" xfId="1" applyNumberFormat="1" applyFont="1"/>
    <xf numFmtId="0" fontId="25" fillId="2" borderId="0" xfId="0" applyFont="1" applyFill="1"/>
    <xf numFmtId="2" fontId="23" fillId="0" borderId="0" xfId="0" applyNumberFormat="1" applyFont="1"/>
    <xf numFmtId="2" fontId="21" fillId="0" borderId="0" xfId="1" applyNumberFormat="1" applyFont="1" applyAlignment="1">
      <alignment horizontal="right"/>
    </xf>
    <xf numFmtId="0" fontId="26" fillId="0" borderId="0" xfId="42"/>
    <xf numFmtId="2" fontId="24" fillId="0" borderId="0" xfId="43" applyNumberFormat="1" applyFont="1"/>
    <xf numFmtId="2" fontId="29" fillId="0" borderId="0" xfId="43" applyNumberFormat="1" applyFont="1" applyAlignment="1">
      <alignment horizontal="center"/>
    </xf>
    <xf numFmtId="0" fontId="24" fillId="2" borderId="0" xfId="43" applyFont="1" applyFill="1"/>
    <xf numFmtId="164" fontId="29" fillId="0" borderId="0" xfId="43" applyNumberFormat="1" applyFont="1" applyAlignment="1">
      <alignment horizontal="center"/>
    </xf>
    <xf numFmtId="164" fontId="24" fillId="0" borderId="0" xfId="43" applyNumberFormat="1" applyFont="1"/>
    <xf numFmtId="2" fontId="24" fillId="2" borderId="0" xfId="43" applyNumberFormat="1" applyFont="1" applyFill="1" applyAlignment="1">
      <alignment horizontal="center"/>
    </xf>
    <xf numFmtId="2" fontId="29" fillId="2" borderId="0" xfId="43" applyNumberFormat="1" applyFont="1" applyFill="1" applyAlignment="1">
      <alignment horizontal="center"/>
    </xf>
    <xf numFmtId="164" fontId="24" fillId="0" borderId="0" xfId="49" applyNumberFormat="1" applyFont="1" applyAlignment="1">
      <alignment horizontal="left"/>
    </xf>
    <xf numFmtId="0" fontId="24" fillId="0" borderId="0" xfId="67" applyFont="1" applyFill="1"/>
    <xf numFmtId="0" fontId="29" fillId="0" borderId="0" xfId="67" applyFont="1" applyFill="1"/>
    <xf numFmtId="0" fontId="24" fillId="0" borderId="0" xfId="67" applyFont="1" applyFill="1" applyAlignment="1">
      <alignment horizontal="left"/>
    </xf>
    <xf numFmtId="1" fontId="24" fillId="0" borderId="0" xfId="67" applyNumberFormat="1" applyFont="1" applyFill="1" applyAlignment="1">
      <alignment horizontal="left"/>
    </xf>
    <xf numFmtId="165" fontId="24" fillId="0" borderId="0" xfId="67" applyNumberFormat="1" applyFont="1" applyFill="1" applyAlignment="1">
      <alignment horizontal="left"/>
    </xf>
    <xf numFmtId="164" fontId="24" fillId="0" borderId="0" xfId="67" applyNumberFormat="1" applyFont="1" applyAlignment="1">
      <alignment horizontal="left"/>
    </xf>
    <xf numFmtId="0" fontId="29" fillId="0" borderId="0" xfId="59" applyFont="1" applyFill="1"/>
    <xf numFmtId="164" fontId="24" fillId="0" borderId="0" xfId="59" applyNumberFormat="1" applyFont="1" applyFill="1"/>
    <xf numFmtId="0" fontId="24" fillId="0" borderId="0" xfId="43" applyFont="1" applyFill="1"/>
    <xf numFmtId="1" fontId="29" fillId="0" borderId="0" xfId="59" applyNumberFormat="1" applyFont="1" applyFill="1" applyAlignment="1">
      <alignment horizontal="center"/>
    </xf>
    <xf numFmtId="1" fontId="24" fillId="0" borderId="0" xfId="59" applyNumberFormat="1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164" fontId="25" fillId="0" borderId="0" xfId="59" applyNumberFormat="1" applyFont="1" applyFill="1"/>
    <xf numFmtId="164" fontId="24" fillId="0" borderId="0" xfId="59" applyNumberFormat="1" applyFont="1" applyFill="1" applyAlignment="1">
      <alignment horizontal="right"/>
    </xf>
    <xf numFmtId="1" fontId="25" fillId="0" borderId="0" xfId="59" applyNumberFormat="1" applyFont="1" applyFill="1" applyAlignment="1">
      <alignment horizontal="center"/>
    </xf>
    <xf numFmtId="0" fontId="21" fillId="0" borderId="0" xfId="0" applyFont="1" applyAlignment="1">
      <alignment horizontal="right"/>
    </xf>
    <xf numFmtId="10" fontId="21" fillId="0" borderId="0" xfId="0" applyNumberFormat="1" applyFont="1" applyAlignment="1">
      <alignment horizontal="right"/>
    </xf>
    <xf numFmtId="164" fontId="24" fillId="0" borderId="0" xfId="59" quotePrefix="1" applyNumberFormat="1" applyFont="1" applyFill="1" applyAlignment="1">
      <alignment horizontal="right"/>
    </xf>
    <xf numFmtId="164" fontId="29" fillId="0" borderId="0" xfId="43" quotePrefix="1" applyNumberFormat="1" applyFont="1" applyAlignment="1">
      <alignment horizontal="center"/>
    </xf>
    <xf numFmtId="164" fontId="29" fillId="0" borderId="0" xfId="43" applyNumberFormat="1" applyFont="1"/>
    <xf numFmtId="0" fontId="23" fillId="0" borderId="0" xfId="0" applyFont="1" applyAlignment="1">
      <alignment horizontal="right"/>
    </xf>
    <xf numFmtId="0" fontId="29" fillId="0" borderId="0" xfId="59" quotePrefix="1" applyFont="1" applyFill="1" applyAlignment="1">
      <alignment horizontal="right"/>
    </xf>
    <xf numFmtId="2" fontId="34" fillId="0" borderId="0" xfId="43" applyNumberFormat="1" applyFont="1"/>
    <xf numFmtId="2" fontId="25" fillId="0" borderId="0" xfId="43" applyNumberFormat="1" applyFont="1"/>
    <xf numFmtId="164" fontId="25" fillId="0" borderId="0" xfId="59" applyNumberFormat="1" applyFont="1" applyFill="1" applyAlignment="1">
      <alignment horizontal="right"/>
    </xf>
    <xf numFmtId="164" fontId="35" fillId="0" borderId="0" xfId="59" applyNumberFormat="1" applyFont="1" applyFill="1" applyAlignment="1">
      <alignment horizontal="right"/>
    </xf>
    <xf numFmtId="164" fontId="29" fillId="0" borderId="0" xfId="59" applyNumberFormat="1" applyFont="1" applyFill="1" applyAlignment="1">
      <alignment horizontal="right"/>
    </xf>
    <xf numFmtId="164" fontId="23" fillId="0" borderId="0" xfId="0" applyNumberFormat="1" applyFont="1" applyAlignment="1">
      <alignment horizontal="right"/>
    </xf>
    <xf numFmtId="0" fontId="2" fillId="0" borderId="0" xfId="0" applyFont="1" applyAlignment="1">
      <alignment horizontal="justify"/>
    </xf>
    <xf numFmtId="0" fontId="38" fillId="0" borderId="10" xfId="0" applyFont="1" applyBorder="1"/>
    <xf numFmtId="0" fontId="38" fillId="0" borderId="11" xfId="0" applyFont="1" applyBorder="1"/>
    <xf numFmtId="0" fontId="38" fillId="34" borderId="12" xfId="0" applyFont="1" applyFill="1" applyBorder="1"/>
    <xf numFmtId="0" fontId="36" fillId="34" borderId="13" xfId="0" applyFont="1" applyFill="1" applyBorder="1"/>
    <xf numFmtId="0" fontId="38" fillId="34" borderId="13" xfId="0" applyFont="1" applyFill="1" applyBorder="1"/>
    <xf numFmtId="0" fontId="38" fillId="0" borderId="12" xfId="0" applyFont="1" applyBorder="1"/>
    <xf numFmtId="0" fontId="36" fillId="0" borderId="13" xfId="0" applyFont="1" applyBorder="1"/>
    <xf numFmtId="0" fontId="39" fillId="0" borderId="12" xfId="0" applyFont="1" applyBorder="1"/>
    <xf numFmtId="0" fontId="39" fillId="0" borderId="13" xfId="0" applyFont="1" applyBorder="1"/>
    <xf numFmtId="0" fontId="2" fillId="0" borderId="13" xfId="0" applyFont="1" applyBorder="1"/>
    <xf numFmtId="0" fontId="39" fillId="34" borderId="12" xfId="0" applyFont="1" applyFill="1" applyBorder="1"/>
    <xf numFmtId="0" fontId="39" fillId="34" borderId="13" xfId="0" applyFont="1" applyFill="1" applyBorder="1"/>
    <xf numFmtId="0" fontId="39" fillId="0" borderId="14" xfId="0" applyFont="1" applyBorder="1"/>
    <xf numFmtId="0" fontId="39" fillId="0" borderId="15" xfId="0" applyFont="1" applyBorder="1"/>
    <xf numFmtId="0" fontId="39" fillId="0" borderId="1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8" fillId="0" borderId="16" xfId="0" applyFont="1" applyBorder="1" applyAlignment="1">
      <alignment horizontal="right"/>
    </xf>
    <xf numFmtId="0" fontId="38" fillId="0" borderId="16" xfId="0" applyFont="1" applyBorder="1" applyAlignment="1">
      <alignment horizontal="right" vertical="top" wrapText="1"/>
    </xf>
    <xf numFmtId="0" fontId="36" fillId="0" borderId="11" xfId="0" applyFont="1" applyBorder="1"/>
    <xf numFmtId="0" fontId="36" fillId="34" borderId="17" xfId="0" applyFont="1" applyFill="1" applyBorder="1"/>
    <xf numFmtId="0" fontId="38" fillId="34" borderId="17" xfId="0" applyFont="1" applyFill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wrapText="1"/>
    </xf>
    <xf numFmtId="0" fontId="39" fillId="0" borderId="17" xfId="0" applyFont="1" applyBorder="1" applyAlignment="1">
      <alignment horizontal="right" vertical="top" wrapText="1"/>
    </xf>
    <xf numFmtId="0" fontId="39" fillId="34" borderId="17" xfId="0" applyFont="1" applyFill="1" applyBorder="1" applyAlignment="1">
      <alignment horizontal="right" vertical="top" wrapText="1"/>
    </xf>
    <xf numFmtId="0" fontId="39" fillId="0" borderId="17" xfId="0" applyFont="1" applyBorder="1" applyAlignment="1">
      <alignment vertical="top" wrapText="1"/>
    </xf>
    <xf numFmtId="0" fontId="39" fillId="0" borderId="18" xfId="0" applyFont="1" applyBorder="1" applyAlignment="1">
      <alignment horizontal="right"/>
    </xf>
    <xf numFmtId="0" fontId="39" fillId="0" borderId="18" xfId="0" applyFont="1" applyBorder="1" applyAlignment="1">
      <alignment horizontal="right" vertical="top" wrapText="1"/>
    </xf>
    <xf numFmtId="0" fontId="36" fillId="0" borderId="15" xfId="0" applyFont="1" applyBorder="1"/>
    <xf numFmtId="0" fontId="38" fillId="0" borderId="16" xfId="0" applyFont="1" applyBorder="1" applyAlignment="1">
      <alignment vertical="top" wrapText="1"/>
    </xf>
    <xf numFmtId="0" fontId="38" fillId="34" borderId="17" xfId="0" applyFont="1" applyFill="1" applyBorder="1" applyAlignment="1">
      <alignment vertical="top" wrapText="1"/>
    </xf>
    <xf numFmtId="10" fontId="39" fillId="0" borderId="17" xfId="0" applyNumberFormat="1" applyFont="1" applyBorder="1" applyAlignment="1">
      <alignment horizontal="right" vertical="top" wrapText="1"/>
    </xf>
    <xf numFmtId="9" fontId="39" fillId="0" borderId="17" xfId="0" applyNumberFormat="1" applyFont="1" applyBorder="1" applyAlignment="1">
      <alignment horizontal="right" vertical="top" wrapText="1"/>
    </xf>
    <xf numFmtId="0" fontId="36" fillId="0" borderId="17" xfId="0" applyFont="1" applyBorder="1"/>
    <xf numFmtId="0" fontId="39" fillId="34" borderId="17" xfId="0" applyFont="1" applyFill="1" applyBorder="1" applyAlignment="1">
      <alignment horizontal="right" wrapText="1"/>
    </xf>
    <xf numFmtId="10" fontId="39" fillId="0" borderId="17" xfId="0" applyNumberFormat="1" applyFont="1" applyBorder="1" applyAlignment="1">
      <alignment horizontal="right"/>
    </xf>
    <xf numFmtId="10" fontId="39" fillId="0" borderId="17" xfId="0" applyNumberFormat="1" applyFont="1" applyBorder="1" applyAlignment="1">
      <alignment horizontal="right" wrapText="1"/>
    </xf>
    <xf numFmtId="9" fontId="39" fillId="0" borderId="17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right" vertical="top"/>
    </xf>
    <xf numFmtId="0" fontId="2" fillId="0" borderId="17" xfId="0" applyFont="1" applyBorder="1" applyAlignment="1">
      <alignment horizontal="right" vertical="top" wrapText="1"/>
    </xf>
    <xf numFmtId="9" fontId="39" fillId="0" borderId="17" xfId="0" applyNumberFormat="1" applyFont="1" applyBorder="1" applyAlignment="1">
      <alignment horizontal="right"/>
    </xf>
    <xf numFmtId="0" fontId="42" fillId="0" borderId="0" xfId="0" applyFont="1"/>
    <xf numFmtId="0" fontId="21" fillId="0" borderId="0" xfId="0" applyFont="1"/>
    <xf numFmtId="2" fontId="21" fillId="0" borderId="0" xfId="0" applyNumberFormat="1" applyFont="1"/>
    <xf numFmtId="0" fontId="43" fillId="0" borderId="0" xfId="0" applyFont="1"/>
  </cellXfs>
  <cellStyles count="8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2 2" xfId="48"/>
    <cellStyle name="Normal 2 2 2" xfId="50"/>
    <cellStyle name="Normal 2 2 2 2" xfId="55"/>
    <cellStyle name="Normal 2 2 2 2 2" xfId="60"/>
    <cellStyle name="Normal 2 2 2 2 2 2" xfId="62"/>
    <cellStyle name="Normal 2 2 2 2 2 3" xfId="86"/>
    <cellStyle name="Normal 2 2 2 2 2 4" xfId="81"/>
    <cellStyle name="Normal 2 2 2 2 3" xfId="79"/>
    <cellStyle name="Normal 2 2 2 2 4" xfId="85"/>
    <cellStyle name="Normal 2 2 2 2 5" xfId="45"/>
    <cellStyle name="Normal 2 2 2 3" xfId="70"/>
    <cellStyle name="Normal 2 2 2 4" xfId="78"/>
    <cellStyle name="Normal 2 2 2 5" xfId="84"/>
    <cellStyle name="Normal 2 2 2 6" xfId="47"/>
    <cellStyle name="Normal 2 2 3" xfId="69"/>
    <cellStyle name="Normal 2 2 4" xfId="77"/>
    <cellStyle name="Normal 2 2 5" xfId="83"/>
    <cellStyle name="Normal 2 2 6" xfId="80"/>
    <cellStyle name="Normal 2 3" xfId="56"/>
    <cellStyle name="Normal 2 3 2" xfId="59"/>
    <cellStyle name="Normal 2 4" xfId="68"/>
    <cellStyle name="Normal 2 5" xfId="76"/>
    <cellStyle name="Normal 2 6" xfId="82"/>
    <cellStyle name="Normal 2 7" xfId="46"/>
    <cellStyle name="Normal 3" xfId="42"/>
    <cellStyle name="Normal 3 2" xfId="52"/>
    <cellStyle name="Normal 3 2 2" xfId="54"/>
    <cellStyle name="Normal 3 2 2 2" xfId="61"/>
    <cellStyle name="Normal 3 2 2 2 2" xfId="63"/>
    <cellStyle name="Normal 3 2 2 3" xfId="73"/>
    <cellStyle name="Normal 3 2 3" xfId="66"/>
    <cellStyle name="Normal 3 2 4" xfId="72"/>
    <cellStyle name="Normal 3 3" xfId="57"/>
    <cellStyle name="Normal 3 4" xfId="71"/>
    <cellStyle name="Normal 4" xfId="49"/>
    <cellStyle name="Normal 4 2" xfId="58"/>
    <cellStyle name="Normal 4 2 2" xfId="65"/>
    <cellStyle name="Normal 4 3" xfId="74"/>
    <cellStyle name="Normal 5" xfId="64"/>
    <cellStyle name="Normal 6" xfId="67"/>
    <cellStyle name="Normal 7" xfId="43"/>
    <cellStyle name="Normal 8" xfId="44"/>
    <cellStyle name="Note 2" xfId="51"/>
    <cellStyle name="Note 3" xfId="53"/>
    <cellStyle name="Output" xfId="11" builtinId="21" customBuiltin="1"/>
    <cellStyle name="Standard_I1-BE-WA" xfId="7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0444390653699896E-2"/>
          <c:y val="0.10052650918635213"/>
          <c:w val="0.93510524791995941"/>
          <c:h val="0.73117838048021777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Data!$B$2:$B$1000</c:f>
              <c:numCache>
                <c:formatCode>0.00</c:formatCode>
                <c:ptCount val="999"/>
                <c:pt idx="0">
                  <c:v>-339.75</c:v>
                </c:pt>
                <c:pt idx="1">
                  <c:v>-339.25</c:v>
                </c:pt>
                <c:pt idx="2">
                  <c:v>-338.75</c:v>
                </c:pt>
                <c:pt idx="3">
                  <c:v>-338.25</c:v>
                </c:pt>
                <c:pt idx="4">
                  <c:v>-337.75</c:v>
                </c:pt>
                <c:pt idx="5">
                  <c:v>-337.25</c:v>
                </c:pt>
                <c:pt idx="6">
                  <c:v>-336.75</c:v>
                </c:pt>
                <c:pt idx="7">
                  <c:v>-336.25</c:v>
                </c:pt>
                <c:pt idx="8">
                  <c:v>-335.75</c:v>
                </c:pt>
                <c:pt idx="9">
                  <c:v>-335.25</c:v>
                </c:pt>
                <c:pt idx="10">
                  <c:v>-334.75</c:v>
                </c:pt>
                <c:pt idx="11">
                  <c:v>-334.25</c:v>
                </c:pt>
                <c:pt idx="12">
                  <c:v>-333.75</c:v>
                </c:pt>
                <c:pt idx="13">
                  <c:v>-333.25</c:v>
                </c:pt>
                <c:pt idx="14">
                  <c:v>-332.75</c:v>
                </c:pt>
                <c:pt idx="15">
                  <c:v>-332.25</c:v>
                </c:pt>
                <c:pt idx="16">
                  <c:v>-331.75</c:v>
                </c:pt>
                <c:pt idx="17">
                  <c:v>-331.25</c:v>
                </c:pt>
                <c:pt idx="18">
                  <c:v>-330.75</c:v>
                </c:pt>
                <c:pt idx="19">
                  <c:v>-330.25</c:v>
                </c:pt>
                <c:pt idx="20">
                  <c:v>-329.75</c:v>
                </c:pt>
                <c:pt idx="21">
                  <c:v>-329.25</c:v>
                </c:pt>
                <c:pt idx="22">
                  <c:v>-328.75</c:v>
                </c:pt>
                <c:pt idx="23">
                  <c:v>-328.25</c:v>
                </c:pt>
                <c:pt idx="24">
                  <c:v>-327.75</c:v>
                </c:pt>
                <c:pt idx="25">
                  <c:v>-327.25</c:v>
                </c:pt>
                <c:pt idx="26">
                  <c:v>-326.75</c:v>
                </c:pt>
                <c:pt idx="27">
                  <c:v>-326.25</c:v>
                </c:pt>
                <c:pt idx="28">
                  <c:v>-325.75</c:v>
                </c:pt>
                <c:pt idx="29">
                  <c:v>-325.25</c:v>
                </c:pt>
                <c:pt idx="30">
                  <c:v>-324.75</c:v>
                </c:pt>
                <c:pt idx="31">
                  <c:v>-324.25</c:v>
                </c:pt>
                <c:pt idx="32">
                  <c:v>-323.75</c:v>
                </c:pt>
                <c:pt idx="33">
                  <c:v>-323.25</c:v>
                </c:pt>
                <c:pt idx="34">
                  <c:v>-322.75</c:v>
                </c:pt>
                <c:pt idx="35">
                  <c:v>-322.25</c:v>
                </c:pt>
                <c:pt idx="36">
                  <c:v>-321.75</c:v>
                </c:pt>
                <c:pt idx="37">
                  <c:v>-321.25</c:v>
                </c:pt>
                <c:pt idx="38">
                  <c:v>-320.75</c:v>
                </c:pt>
                <c:pt idx="39">
                  <c:v>-320.25</c:v>
                </c:pt>
                <c:pt idx="40">
                  <c:v>-319.75</c:v>
                </c:pt>
                <c:pt idx="41">
                  <c:v>-319.25</c:v>
                </c:pt>
                <c:pt idx="42">
                  <c:v>-318.75</c:v>
                </c:pt>
                <c:pt idx="43">
                  <c:v>-318.25</c:v>
                </c:pt>
                <c:pt idx="44">
                  <c:v>-317.75</c:v>
                </c:pt>
                <c:pt idx="45">
                  <c:v>-317.25</c:v>
                </c:pt>
                <c:pt idx="46">
                  <c:v>-316.75</c:v>
                </c:pt>
                <c:pt idx="47">
                  <c:v>-316.25</c:v>
                </c:pt>
                <c:pt idx="48">
                  <c:v>-315.75</c:v>
                </c:pt>
                <c:pt idx="49">
                  <c:v>-315.25</c:v>
                </c:pt>
                <c:pt idx="50">
                  <c:v>-314.75</c:v>
                </c:pt>
                <c:pt idx="51">
                  <c:v>-314.25</c:v>
                </c:pt>
                <c:pt idx="52">
                  <c:v>-313.75</c:v>
                </c:pt>
                <c:pt idx="53">
                  <c:v>-313.25</c:v>
                </c:pt>
                <c:pt idx="54">
                  <c:v>-312.75</c:v>
                </c:pt>
                <c:pt idx="55">
                  <c:v>-312.25</c:v>
                </c:pt>
                <c:pt idx="56">
                  <c:v>-311.75</c:v>
                </c:pt>
                <c:pt idx="57">
                  <c:v>-311.25</c:v>
                </c:pt>
                <c:pt idx="58">
                  <c:v>-310.75</c:v>
                </c:pt>
                <c:pt idx="59">
                  <c:v>-310.25</c:v>
                </c:pt>
                <c:pt idx="60">
                  <c:v>-309.75</c:v>
                </c:pt>
                <c:pt idx="61">
                  <c:v>-309.25</c:v>
                </c:pt>
                <c:pt idx="62">
                  <c:v>-308.75</c:v>
                </c:pt>
                <c:pt idx="63">
                  <c:v>-308.25</c:v>
                </c:pt>
                <c:pt idx="64">
                  <c:v>-307.75</c:v>
                </c:pt>
                <c:pt idx="65">
                  <c:v>-307.25</c:v>
                </c:pt>
                <c:pt idx="66">
                  <c:v>-306.75</c:v>
                </c:pt>
                <c:pt idx="67">
                  <c:v>-306.25</c:v>
                </c:pt>
                <c:pt idx="68">
                  <c:v>-305.75</c:v>
                </c:pt>
                <c:pt idx="69">
                  <c:v>-305.25</c:v>
                </c:pt>
                <c:pt idx="70">
                  <c:v>-304.75</c:v>
                </c:pt>
                <c:pt idx="71">
                  <c:v>-304.25</c:v>
                </c:pt>
                <c:pt idx="72">
                  <c:v>-303.75</c:v>
                </c:pt>
                <c:pt idx="73">
                  <c:v>-303.25</c:v>
                </c:pt>
                <c:pt idx="74">
                  <c:v>-302.75</c:v>
                </c:pt>
                <c:pt idx="75">
                  <c:v>-302.25</c:v>
                </c:pt>
                <c:pt idx="76">
                  <c:v>-301.75</c:v>
                </c:pt>
                <c:pt idx="77">
                  <c:v>-301.25</c:v>
                </c:pt>
                <c:pt idx="78">
                  <c:v>-300.75</c:v>
                </c:pt>
                <c:pt idx="79">
                  <c:v>-300.25</c:v>
                </c:pt>
                <c:pt idx="80">
                  <c:v>-299.75</c:v>
                </c:pt>
                <c:pt idx="81">
                  <c:v>-299.25</c:v>
                </c:pt>
                <c:pt idx="82">
                  <c:v>-298.75</c:v>
                </c:pt>
                <c:pt idx="83">
                  <c:v>-298.25</c:v>
                </c:pt>
                <c:pt idx="84">
                  <c:v>-297.75</c:v>
                </c:pt>
                <c:pt idx="85">
                  <c:v>-297.25</c:v>
                </c:pt>
                <c:pt idx="86">
                  <c:v>-296.75</c:v>
                </c:pt>
                <c:pt idx="87">
                  <c:v>-296.25</c:v>
                </c:pt>
                <c:pt idx="88">
                  <c:v>-295.75</c:v>
                </c:pt>
                <c:pt idx="89">
                  <c:v>-295.25</c:v>
                </c:pt>
                <c:pt idx="90">
                  <c:v>-294.75</c:v>
                </c:pt>
                <c:pt idx="91">
                  <c:v>-294.25</c:v>
                </c:pt>
                <c:pt idx="92">
                  <c:v>-293.75</c:v>
                </c:pt>
                <c:pt idx="93">
                  <c:v>-293.25</c:v>
                </c:pt>
                <c:pt idx="94">
                  <c:v>-292.75</c:v>
                </c:pt>
                <c:pt idx="95">
                  <c:v>-292.25</c:v>
                </c:pt>
                <c:pt idx="96">
                  <c:v>-291.75</c:v>
                </c:pt>
                <c:pt idx="97">
                  <c:v>-291.25</c:v>
                </c:pt>
                <c:pt idx="98">
                  <c:v>-290.75</c:v>
                </c:pt>
                <c:pt idx="99">
                  <c:v>-290.25</c:v>
                </c:pt>
                <c:pt idx="100">
                  <c:v>-289.75</c:v>
                </c:pt>
                <c:pt idx="101">
                  <c:v>-289.25</c:v>
                </c:pt>
                <c:pt idx="102">
                  <c:v>-288.75</c:v>
                </c:pt>
                <c:pt idx="103">
                  <c:v>-288.25</c:v>
                </c:pt>
                <c:pt idx="104">
                  <c:v>-287.75</c:v>
                </c:pt>
                <c:pt idx="105">
                  <c:v>-287.25</c:v>
                </c:pt>
                <c:pt idx="106">
                  <c:v>-286.75</c:v>
                </c:pt>
                <c:pt idx="107">
                  <c:v>-286.25</c:v>
                </c:pt>
                <c:pt idx="108">
                  <c:v>-285.75</c:v>
                </c:pt>
                <c:pt idx="109">
                  <c:v>-285.25</c:v>
                </c:pt>
                <c:pt idx="110">
                  <c:v>-284.75</c:v>
                </c:pt>
                <c:pt idx="111">
                  <c:v>-284.25</c:v>
                </c:pt>
                <c:pt idx="112">
                  <c:v>-283.75</c:v>
                </c:pt>
                <c:pt idx="113">
                  <c:v>-283.25</c:v>
                </c:pt>
                <c:pt idx="114">
                  <c:v>-282.75</c:v>
                </c:pt>
                <c:pt idx="115">
                  <c:v>-282.25</c:v>
                </c:pt>
                <c:pt idx="116">
                  <c:v>-281.75</c:v>
                </c:pt>
                <c:pt idx="117">
                  <c:v>-281.25</c:v>
                </c:pt>
                <c:pt idx="118">
                  <c:v>-280.75</c:v>
                </c:pt>
                <c:pt idx="119">
                  <c:v>-280.25</c:v>
                </c:pt>
                <c:pt idx="120">
                  <c:v>-279.75</c:v>
                </c:pt>
                <c:pt idx="121">
                  <c:v>-279.25</c:v>
                </c:pt>
                <c:pt idx="122">
                  <c:v>-278.75</c:v>
                </c:pt>
                <c:pt idx="123">
                  <c:v>-278.25</c:v>
                </c:pt>
                <c:pt idx="124">
                  <c:v>-277.75</c:v>
                </c:pt>
                <c:pt idx="125">
                  <c:v>-277.25</c:v>
                </c:pt>
                <c:pt idx="126">
                  <c:v>-276.75</c:v>
                </c:pt>
                <c:pt idx="127">
                  <c:v>-276.25</c:v>
                </c:pt>
                <c:pt idx="128">
                  <c:v>-275.75</c:v>
                </c:pt>
                <c:pt idx="129">
                  <c:v>-275.25</c:v>
                </c:pt>
                <c:pt idx="130">
                  <c:v>-274.75</c:v>
                </c:pt>
                <c:pt idx="131">
                  <c:v>-274.25</c:v>
                </c:pt>
                <c:pt idx="132">
                  <c:v>-273.75</c:v>
                </c:pt>
                <c:pt idx="133">
                  <c:v>-273.25</c:v>
                </c:pt>
                <c:pt idx="134">
                  <c:v>-272.75</c:v>
                </c:pt>
                <c:pt idx="135">
                  <c:v>-272.25</c:v>
                </c:pt>
                <c:pt idx="136">
                  <c:v>-271.75</c:v>
                </c:pt>
                <c:pt idx="137">
                  <c:v>-271.25</c:v>
                </c:pt>
                <c:pt idx="138">
                  <c:v>-270.75</c:v>
                </c:pt>
                <c:pt idx="139">
                  <c:v>-270.25</c:v>
                </c:pt>
                <c:pt idx="140">
                  <c:v>-269.75</c:v>
                </c:pt>
                <c:pt idx="141">
                  <c:v>-269.25</c:v>
                </c:pt>
                <c:pt idx="142">
                  <c:v>-268.75</c:v>
                </c:pt>
                <c:pt idx="143">
                  <c:v>-268.25</c:v>
                </c:pt>
                <c:pt idx="144">
                  <c:v>-267.75</c:v>
                </c:pt>
                <c:pt idx="145">
                  <c:v>-267.25</c:v>
                </c:pt>
                <c:pt idx="146">
                  <c:v>-266.75</c:v>
                </c:pt>
                <c:pt idx="147">
                  <c:v>-266.25</c:v>
                </c:pt>
                <c:pt idx="148">
                  <c:v>-265.75</c:v>
                </c:pt>
                <c:pt idx="149">
                  <c:v>-265.25</c:v>
                </c:pt>
                <c:pt idx="150">
                  <c:v>-264.75</c:v>
                </c:pt>
                <c:pt idx="151">
                  <c:v>-264.25</c:v>
                </c:pt>
                <c:pt idx="152">
                  <c:v>-263.75</c:v>
                </c:pt>
                <c:pt idx="153">
                  <c:v>-263.25</c:v>
                </c:pt>
                <c:pt idx="154">
                  <c:v>-262.75</c:v>
                </c:pt>
                <c:pt idx="155">
                  <c:v>-262.25</c:v>
                </c:pt>
                <c:pt idx="156">
                  <c:v>-261.75</c:v>
                </c:pt>
                <c:pt idx="157">
                  <c:v>-261.25</c:v>
                </c:pt>
                <c:pt idx="158">
                  <c:v>-260.75</c:v>
                </c:pt>
                <c:pt idx="159">
                  <c:v>-260.25</c:v>
                </c:pt>
                <c:pt idx="160">
                  <c:v>-259.75</c:v>
                </c:pt>
                <c:pt idx="161">
                  <c:v>-259.25</c:v>
                </c:pt>
                <c:pt idx="162">
                  <c:v>-258.75</c:v>
                </c:pt>
                <c:pt idx="163">
                  <c:v>-258.25</c:v>
                </c:pt>
                <c:pt idx="164">
                  <c:v>-257.75</c:v>
                </c:pt>
                <c:pt idx="165">
                  <c:v>-257.25</c:v>
                </c:pt>
                <c:pt idx="166">
                  <c:v>-256.75</c:v>
                </c:pt>
                <c:pt idx="167">
                  <c:v>-256.25</c:v>
                </c:pt>
                <c:pt idx="168">
                  <c:v>-255.75</c:v>
                </c:pt>
                <c:pt idx="169">
                  <c:v>-255.25</c:v>
                </c:pt>
                <c:pt idx="170">
                  <c:v>-254.75</c:v>
                </c:pt>
                <c:pt idx="171">
                  <c:v>-254.25</c:v>
                </c:pt>
                <c:pt idx="172">
                  <c:v>-253.75</c:v>
                </c:pt>
                <c:pt idx="173">
                  <c:v>-253.25</c:v>
                </c:pt>
                <c:pt idx="174">
                  <c:v>-252.75</c:v>
                </c:pt>
                <c:pt idx="175">
                  <c:v>-252.25</c:v>
                </c:pt>
                <c:pt idx="176">
                  <c:v>-251.75</c:v>
                </c:pt>
                <c:pt idx="177">
                  <c:v>-251.25</c:v>
                </c:pt>
                <c:pt idx="178">
                  <c:v>-250.75</c:v>
                </c:pt>
                <c:pt idx="179">
                  <c:v>-250.25</c:v>
                </c:pt>
                <c:pt idx="180">
                  <c:v>-249.75</c:v>
                </c:pt>
                <c:pt idx="181">
                  <c:v>-249.25</c:v>
                </c:pt>
                <c:pt idx="182">
                  <c:v>-248.75</c:v>
                </c:pt>
                <c:pt idx="183">
                  <c:v>-248.25</c:v>
                </c:pt>
                <c:pt idx="184">
                  <c:v>-247.75</c:v>
                </c:pt>
                <c:pt idx="185">
                  <c:v>-247.25</c:v>
                </c:pt>
                <c:pt idx="186">
                  <c:v>-246.75</c:v>
                </c:pt>
                <c:pt idx="187">
                  <c:v>-246.25</c:v>
                </c:pt>
                <c:pt idx="188">
                  <c:v>-245.75</c:v>
                </c:pt>
                <c:pt idx="189">
                  <c:v>-245.25</c:v>
                </c:pt>
                <c:pt idx="190">
                  <c:v>-244.75</c:v>
                </c:pt>
                <c:pt idx="191">
                  <c:v>-244.25</c:v>
                </c:pt>
                <c:pt idx="192">
                  <c:v>-243.75</c:v>
                </c:pt>
                <c:pt idx="193">
                  <c:v>-243.25</c:v>
                </c:pt>
                <c:pt idx="194">
                  <c:v>-242.75</c:v>
                </c:pt>
                <c:pt idx="195">
                  <c:v>-242.25</c:v>
                </c:pt>
                <c:pt idx="196">
                  <c:v>-241.75</c:v>
                </c:pt>
                <c:pt idx="197">
                  <c:v>-241.25</c:v>
                </c:pt>
                <c:pt idx="198">
                  <c:v>-240.75</c:v>
                </c:pt>
                <c:pt idx="199">
                  <c:v>-240.25</c:v>
                </c:pt>
                <c:pt idx="200">
                  <c:v>-239.75</c:v>
                </c:pt>
                <c:pt idx="201">
                  <c:v>-239.25</c:v>
                </c:pt>
                <c:pt idx="202">
                  <c:v>-238.75</c:v>
                </c:pt>
                <c:pt idx="203">
                  <c:v>-238.25</c:v>
                </c:pt>
                <c:pt idx="204">
                  <c:v>-237.75</c:v>
                </c:pt>
                <c:pt idx="205">
                  <c:v>-237.25</c:v>
                </c:pt>
                <c:pt idx="206">
                  <c:v>-236.75</c:v>
                </c:pt>
                <c:pt idx="207">
                  <c:v>-236.25</c:v>
                </c:pt>
                <c:pt idx="208">
                  <c:v>-235.75</c:v>
                </c:pt>
                <c:pt idx="209">
                  <c:v>-235.25</c:v>
                </c:pt>
                <c:pt idx="210">
                  <c:v>-234.75</c:v>
                </c:pt>
                <c:pt idx="211">
                  <c:v>-234.25</c:v>
                </c:pt>
                <c:pt idx="212">
                  <c:v>-233.75</c:v>
                </c:pt>
                <c:pt idx="213">
                  <c:v>-233.25</c:v>
                </c:pt>
                <c:pt idx="214">
                  <c:v>-232.75</c:v>
                </c:pt>
                <c:pt idx="215">
                  <c:v>-232.25</c:v>
                </c:pt>
                <c:pt idx="216">
                  <c:v>-231.75</c:v>
                </c:pt>
                <c:pt idx="217">
                  <c:v>-231.25</c:v>
                </c:pt>
                <c:pt idx="218">
                  <c:v>-230.75</c:v>
                </c:pt>
                <c:pt idx="219">
                  <c:v>-230.25</c:v>
                </c:pt>
                <c:pt idx="220">
                  <c:v>-229.75</c:v>
                </c:pt>
                <c:pt idx="221">
                  <c:v>-229.25</c:v>
                </c:pt>
                <c:pt idx="222">
                  <c:v>-228.75</c:v>
                </c:pt>
                <c:pt idx="223">
                  <c:v>-228.25</c:v>
                </c:pt>
                <c:pt idx="224">
                  <c:v>-227.75</c:v>
                </c:pt>
                <c:pt idx="225">
                  <c:v>-227.25</c:v>
                </c:pt>
                <c:pt idx="226">
                  <c:v>-226.75</c:v>
                </c:pt>
                <c:pt idx="227">
                  <c:v>-226.25</c:v>
                </c:pt>
                <c:pt idx="228">
                  <c:v>-225.75</c:v>
                </c:pt>
                <c:pt idx="229">
                  <c:v>-225.25</c:v>
                </c:pt>
                <c:pt idx="230">
                  <c:v>-224.75</c:v>
                </c:pt>
                <c:pt idx="231">
                  <c:v>-224.25</c:v>
                </c:pt>
                <c:pt idx="232">
                  <c:v>-223.75</c:v>
                </c:pt>
                <c:pt idx="233">
                  <c:v>-223.25</c:v>
                </c:pt>
                <c:pt idx="234">
                  <c:v>-222.75</c:v>
                </c:pt>
                <c:pt idx="235">
                  <c:v>-222.25</c:v>
                </c:pt>
                <c:pt idx="236">
                  <c:v>-221.75</c:v>
                </c:pt>
                <c:pt idx="237">
                  <c:v>-221.25</c:v>
                </c:pt>
                <c:pt idx="238">
                  <c:v>-220.75</c:v>
                </c:pt>
                <c:pt idx="239">
                  <c:v>-220.25</c:v>
                </c:pt>
                <c:pt idx="240">
                  <c:v>-219.75</c:v>
                </c:pt>
                <c:pt idx="241">
                  <c:v>-219.25</c:v>
                </c:pt>
                <c:pt idx="242">
                  <c:v>-218.75</c:v>
                </c:pt>
                <c:pt idx="243">
                  <c:v>-218.25</c:v>
                </c:pt>
                <c:pt idx="244">
                  <c:v>-217.75</c:v>
                </c:pt>
                <c:pt idx="245">
                  <c:v>-217.25</c:v>
                </c:pt>
                <c:pt idx="246">
                  <c:v>-216.75</c:v>
                </c:pt>
                <c:pt idx="247">
                  <c:v>-216.25</c:v>
                </c:pt>
                <c:pt idx="248">
                  <c:v>-215.75</c:v>
                </c:pt>
                <c:pt idx="249">
                  <c:v>-215.25</c:v>
                </c:pt>
                <c:pt idx="250">
                  <c:v>-214.75</c:v>
                </c:pt>
                <c:pt idx="251">
                  <c:v>-214.25</c:v>
                </c:pt>
                <c:pt idx="252">
                  <c:v>-213.75</c:v>
                </c:pt>
                <c:pt idx="253">
                  <c:v>-213.25</c:v>
                </c:pt>
                <c:pt idx="254">
                  <c:v>-212.75</c:v>
                </c:pt>
                <c:pt idx="255">
                  <c:v>-212.25</c:v>
                </c:pt>
                <c:pt idx="256">
                  <c:v>-211.75</c:v>
                </c:pt>
                <c:pt idx="257">
                  <c:v>-211.25</c:v>
                </c:pt>
                <c:pt idx="258">
                  <c:v>-210.75</c:v>
                </c:pt>
                <c:pt idx="259">
                  <c:v>-210.25</c:v>
                </c:pt>
                <c:pt idx="260">
                  <c:v>-209.75</c:v>
                </c:pt>
                <c:pt idx="261">
                  <c:v>-209.25</c:v>
                </c:pt>
                <c:pt idx="262">
                  <c:v>-208.75</c:v>
                </c:pt>
                <c:pt idx="263">
                  <c:v>-208.25</c:v>
                </c:pt>
                <c:pt idx="264">
                  <c:v>-207.75</c:v>
                </c:pt>
                <c:pt idx="265">
                  <c:v>-207.25</c:v>
                </c:pt>
                <c:pt idx="266">
                  <c:v>-206.75</c:v>
                </c:pt>
                <c:pt idx="267">
                  <c:v>-206.25</c:v>
                </c:pt>
                <c:pt idx="268">
                  <c:v>-205.75</c:v>
                </c:pt>
                <c:pt idx="269">
                  <c:v>-205.25</c:v>
                </c:pt>
                <c:pt idx="270">
                  <c:v>-204.75</c:v>
                </c:pt>
                <c:pt idx="271">
                  <c:v>-204.25</c:v>
                </c:pt>
                <c:pt idx="272">
                  <c:v>-203.75</c:v>
                </c:pt>
                <c:pt idx="273">
                  <c:v>-203.25</c:v>
                </c:pt>
                <c:pt idx="274">
                  <c:v>-202.75</c:v>
                </c:pt>
                <c:pt idx="275">
                  <c:v>-202.25</c:v>
                </c:pt>
                <c:pt idx="276">
                  <c:v>-201.75</c:v>
                </c:pt>
                <c:pt idx="277">
                  <c:v>-201.25</c:v>
                </c:pt>
                <c:pt idx="278">
                  <c:v>-200.75</c:v>
                </c:pt>
                <c:pt idx="279">
                  <c:v>-200.25</c:v>
                </c:pt>
                <c:pt idx="280">
                  <c:v>-199.75</c:v>
                </c:pt>
                <c:pt idx="281">
                  <c:v>-199.25</c:v>
                </c:pt>
                <c:pt idx="282">
                  <c:v>-198.75</c:v>
                </c:pt>
                <c:pt idx="283">
                  <c:v>-198.25</c:v>
                </c:pt>
                <c:pt idx="284">
                  <c:v>-197.75</c:v>
                </c:pt>
                <c:pt idx="285">
                  <c:v>-197.25</c:v>
                </c:pt>
                <c:pt idx="286">
                  <c:v>-196.75</c:v>
                </c:pt>
                <c:pt idx="287">
                  <c:v>-196.25</c:v>
                </c:pt>
                <c:pt idx="288">
                  <c:v>-195.75</c:v>
                </c:pt>
                <c:pt idx="289">
                  <c:v>-195.25</c:v>
                </c:pt>
                <c:pt idx="290">
                  <c:v>-194.75</c:v>
                </c:pt>
                <c:pt idx="291">
                  <c:v>-194.25</c:v>
                </c:pt>
                <c:pt idx="292">
                  <c:v>-193.75</c:v>
                </c:pt>
                <c:pt idx="293">
                  <c:v>-193.25</c:v>
                </c:pt>
                <c:pt idx="294">
                  <c:v>-192.75</c:v>
                </c:pt>
                <c:pt idx="295">
                  <c:v>-192.25</c:v>
                </c:pt>
                <c:pt idx="296">
                  <c:v>-191.75</c:v>
                </c:pt>
                <c:pt idx="297">
                  <c:v>-191.25</c:v>
                </c:pt>
                <c:pt idx="298">
                  <c:v>-190.75</c:v>
                </c:pt>
                <c:pt idx="299">
                  <c:v>-190.25</c:v>
                </c:pt>
                <c:pt idx="300">
                  <c:v>-189.75</c:v>
                </c:pt>
                <c:pt idx="301">
                  <c:v>-189.25</c:v>
                </c:pt>
                <c:pt idx="302">
                  <c:v>-188.75</c:v>
                </c:pt>
                <c:pt idx="303">
                  <c:v>-188.25</c:v>
                </c:pt>
                <c:pt idx="304">
                  <c:v>-187.75</c:v>
                </c:pt>
                <c:pt idx="305">
                  <c:v>-187.25</c:v>
                </c:pt>
                <c:pt idx="306">
                  <c:v>-186.75</c:v>
                </c:pt>
                <c:pt idx="307">
                  <c:v>-186.25</c:v>
                </c:pt>
                <c:pt idx="308">
                  <c:v>-185.75</c:v>
                </c:pt>
                <c:pt idx="309">
                  <c:v>-185.25</c:v>
                </c:pt>
                <c:pt idx="310">
                  <c:v>-184.75</c:v>
                </c:pt>
                <c:pt idx="311">
                  <c:v>-184.25</c:v>
                </c:pt>
                <c:pt idx="312">
                  <c:v>-183.75</c:v>
                </c:pt>
                <c:pt idx="313">
                  <c:v>-183.25</c:v>
                </c:pt>
                <c:pt idx="314">
                  <c:v>-182.75</c:v>
                </c:pt>
                <c:pt idx="315">
                  <c:v>-182.25</c:v>
                </c:pt>
                <c:pt idx="316">
                  <c:v>-181.75</c:v>
                </c:pt>
                <c:pt idx="317">
                  <c:v>-181.25</c:v>
                </c:pt>
                <c:pt idx="318">
                  <c:v>-180.75</c:v>
                </c:pt>
                <c:pt idx="319">
                  <c:v>-180.25</c:v>
                </c:pt>
                <c:pt idx="320">
                  <c:v>-179.75</c:v>
                </c:pt>
                <c:pt idx="321">
                  <c:v>-179.25</c:v>
                </c:pt>
                <c:pt idx="322">
                  <c:v>-178.75</c:v>
                </c:pt>
                <c:pt idx="323">
                  <c:v>-178.25</c:v>
                </c:pt>
                <c:pt idx="324">
                  <c:v>-177.75</c:v>
                </c:pt>
                <c:pt idx="325">
                  <c:v>-177.25</c:v>
                </c:pt>
                <c:pt idx="326">
                  <c:v>-176.75</c:v>
                </c:pt>
                <c:pt idx="327">
                  <c:v>-176.25</c:v>
                </c:pt>
                <c:pt idx="328">
                  <c:v>-175.75</c:v>
                </c:pt>
                <c:pt idx="329">
                  <c:v>-175.25</c:v>
                </c:pt>
                <c:pt idx="330">
                  <c:v>-174.75</c:v>
                </c:pt>
                <c:pt idx="331">
                  <c:v>-174.25</c:v>
                </c:pt>
                <c:pt idx="332">
                  <c:v>-173.75</c:v>
                </c:pt>
                <c:pt idx="333">
                  <c:v>-173.25</c:v>
                </c:pt>
                <c:pt idx="334">
                  <c:v>-172.75</c:v>
                </c:pt>
                <c:pt idx="335">
                  <c:v>-172.25</c:v>
                </c:pt>
                <c:pt idx="336">
                  <c:v>-171.75</c:v>
                </c:pt>
                <c:pt idx="337">
                  <c:v>-171.25</c:v>
                </c:pt>
                <c:pt idx="338">
                  <c:v>-170.75</c:v>
                </c:pt>
                <c:pt idx="339">
                  <c:v>-170.25</c:v>
                </c:pt>
                <c:pt idx="340">
                  <c:v>-169.75</c:v>
                </c:pt>
                <c:pt idx="341">
                  <c:v>-169.25</c:v>
                </c:pt>
                <c:pt idx="342">
                  <c:v>-168.75</c:v>
                </c:pt>
                <c:pt idx="343">
                  <c:v>-168.25</c:v>
                </c:pt>
                <c:pt idx="344">
                  <c:v>-167.75</c:v>
                </c:pt>
                <c:pt idx="345">
                  <c:v>-167.25</c:v>
                </c:pt>
                <c:pt idx="346">
                  <c:v>-166.75</c:v>
                </c:pt>
                <c:pt idx="347">
                  <c:v>-166.25</c:v>
                </c:pt>
                <c:pt idx="348">
                  <c:v>-165.75</c:v>
                </c:pt>
                <c:pt idx="349">
                  <c:v>-165.25</c:v>
                </c:pt>
                <c:pt idx="350">
                  <c:v>-164.75</c:v>
                </c:pt>
                <c:pt idx="351">
                  <c:v>-164.25</c:v>
                </c:pt>
                <c:pt idx="352">
                  <c:v>-163.75</c:v>
                </c:pt>
                <c:pt idx="353">
                  <c:v>-163.25</c:v>
                </c:pt>
                <c:pt idx="354">
                  <c:v>-162.75</c:v>
                </c:pt>
                <c:pt idx="355">
                  <c:v>-162.25</c:v>
                </c:pt>
                <c:pt idx="356">
                  <c:v>-161.75</c:v>
                </c:pt>
                <c:pt idx="357">
                  <c:v>-161.25</c:v>
                </c:pt>
                <c:pt idx="358">
                  <c:v>-160.75</c:v>
                </c:pt>
                <c:pt idx="359">
                  <c:v>-160.25</c:v>
                </c:pt>
                <c:pt idx="360">
                  <c:v>-159.75</c:v>
                </c:pt>
                <c:pt idx="361">
                  <c:v>-159.25</c:v>
                </c:pt>
                <c:pt idx="362">
                  <c:v>-158.75</c:v>
                </c:pt>
                <c:pt idx="363">
                  <c:v>-158.25</c:v>
                </c:pt>
                <c:pt idx="364">
                  <c:v>-157.75</c:v>
                </c:pt>
                <c:pt idx="365">
                  <c:v>-157.25</c:v>
                </c:pt>
                <c:pt idx="366">
                  <c:v>-156.75</c:v>
                </c:pt>
                <c:pt idx="367">
                  <c:v>-156.25</c:v>
                </c:pt>
                <c:pt idx="368">
                  <c:v>-155.75</c:v>
                </c:pt>
                <c:pt idx="369">
                  <c:v>-155.25</c:v>
                </c:pt>
                <c:pt idx="370">
                  <c:v>-154.75</c:v>
                </c:pt>
                <c:pt idx="371">
                  <c:v>-154.25</c:v>
                </c:pt>
                <c:pt idx="372">
                  <c:v>-153.75</c:v>
                </c:pt>
                <c:pt idx="373">
                  <c:v>-153.25</c:v>
                </c:pt>
                <c:pt idx="374">
                  <c:v>-152.75</c:v>
                </c:pt>
                <c:pt idx="375">
                  <c:v>-152.25</c:v>
                </c:pt>
                <c:pt idx="376">
                  <c:v>-151.75</c:v>
                </c:pt>
                <c:pt idx="377">
                  <c:v>-151.25</c:v>
                </c:pt>
                <c:pt idx="378">
                  <c:v>-150.75</c:v>
                </c:pt>
                <c:pt idx="379">
                  <c:v>-150.25</c:v>
                </c:pt>
                <c:pt idx="380">
                  <c:v>-149.75</c:v>
                </c:pt>
                <c:pt idx="381">
                  <c:v>-149.25</c:v>
                </c:pt>
                <c:pt idx="382">
                  <c:v>-148.75</c:v>
                </c:pt>
                <c:pt idx="383">
                  <c:v>-148.25</c:v>
                </c:pt>
                <c:pt idx="384">
                  <c:v>-147.75</c:v>
                </c:pt>
                <c:pt idx="385">
                  <c:v>-147.25</c:v>
                </c:pt>
                <c:pt idx="386">
                  <c:v>-146.75</c:v>
                </c:pt>
                <c:pt idx="387">
                  <c:v>-146.25</c:v>
                </c:pt>
                <c:pt idx="388">
                  <c:v>-145.75</c:v>
                </c:pt>
                <c:pt idx="389">
                  <c:v>-145.25</c:v>
                </c:pt>
                <c:pt idx="390">
                  <c:v>-144.75</c:v>
                </c:pt>
                <c:pt idx="391">
                  <c:v>-144.25</c:v>
                </c:pt>
                <c:pt idx="392">
                  <c:v>-143.75</c:v>
                </c:pt>
                <c:pt idx="393">
                  <c:v>-143.25</c:v>
                </c:pt>
                <c:pt idx="394">
                  <c:v>-142.75</c:v>
                </c:pt>
                <c:pt idx="395">
                  <c:v>-142.25</c:v>
                </c:pt>
                <c:pt idx="396">
                  <c:v>-141.75</c:v>
                </c:pt>
                <c:pt idx="397">
                  <c:v>-141.25</c:v>
                </c:pt>
                <c:pt idx="398">
                  <c:v>-140.75</c:v>
                </c:pt>
                <c:pt idx="399">
                  <c:v>-140.25</c:v>
                </c:pt>
                <c:pt idx="400">
                  <c:v>-139.75</c:v>
                </c:pt>
                <c:pt idx="401">
                  <c:v>-139.25</c:v>
                </c:pt>
                <c:pt idx="402">
                  <c:v>-138.75</c:v>
                </c:pt>
                <c:pt idx="403">
                  <c:v>-138.25</c:v>
                </c:pt>
                <c:pt idx="404">
                  <c:v>-137.75</c:v>
                </c:pt>
                <c:pt idx="405">
                  <c:v>-137.25</c:v>
                </c:pt>
                <c:pt idx="406">
                  <c:v>-136.75</c:v>
                </c:pt>
                <c:pt idx="407">
                  <c:v>-136.25</c:v>
                </c:pt>
                <c:pt idx="408">
                  <c:v>-135.75</c:v>
                </c:pt>
                <c:pt idx="409">
                  <c:v>-135.25</c:v>
                </c:pt>
                <c:pt idx="410">
                  <c:v>-134.75</c:v>
                </c:pt>
                <c:pt idx="411">
                  <c:v>-134.25</c:v>
                </c:pt>
                <c:pt idx="412">
                  <c:v>-133.75</c:v>
                </c:pt>
                <c:pt idx="413">
                  <c:v>-133.25</c:v>
                </c:pt>
                <c:pt idx="414">
                  <c:v>-132.75</c:v>
                </c:pt>
                <c:pt idx="415">
                  <c:v>-132.25</c:v>
                </c:pt>
                <c:pt idx="416">
                  <c:v>-131.75</c:v>
                </c:pt>
                <c:pt idx="417">
                  <c:v>-131.25</c:v>
                </c:pt>
                <c:pt idx="418">
                  <c:v>-130.75</c:v>
                </c:pt>
                <c:pt idx="419">
                  <c:v>-130.25</c:v>
                </c:pt>
                <c:pt idx="420">
                  <c:v>-129.75</c:v>
                </c:pt>
                <c:pt idx="421">
                  <c:v>-129.25</c:v>
                </c:pt>
                <c:pt idx="422">
                  <c:v>-128.75</c:v>
                </c:pt>
                <c:pt idx="423">
                  <c:v>-128.25</c:v>
                </c:pt>
                <c:pt idx="424">
                  <c:v>-127.75</c:v>
                </c:pt>
                <c:pt idx="425">
                  <c:v>-127.25</c:v>
                </c:pt>
                <c:pt idx="426">
                  <c:v>-126.75</c:v>
                </c:pt>
                <c:pt idx="427">
                  <c:v>-126.25</c:v>
                </c:pt>
                <c:pt idx="428">
                  <c:v>-125.75</c:v>
                </c:pt>
                <c:pt idx="429">
                  <c:v>-125.25</c:v>
                </c:pt>
                <c:pt idx="430">
                  <c:v>-124.75</c:v>
                </c:pt>
                <c:pt idx="431">
                  <c:v>-124.25</c:v>
                </c:pt>
                <c:pt idx="432">
                  <c:v>-123.75</c:v>
                </c:pt>
                <c:pt idx="433">
                  <c:v>-123.25</c:v>
                </c:pt>
                <c:pt idx="434">
                  <c:v>-122.75</c:v>
                </c:pt>
                <c:pt idx="435">
                  <c:v>-122.25</c:v>
                </c:pt>
                <c:pt idx="436">
                  <c:v>-121.75</c:v>
                </c:pt>
                <c:pt idx="437">
                  <c:v>-121.25</c:v>
                </c:pt>
                <c:pt idx="438">
                  <c:v>-120.75</c:v>
                </c:pt>
                <c:pt idx="439">
                  <c:v>-120.25</c:v>
                </c:pt>
                <c:pt idx="440">
                  <c:v>-119.75</c:v>
                </c:pt>
                <c:pt idx="441">
                  <c:v>-119.25</c:v>
                </c:pt>
                <c:pt idx="442">
                  <c:v>-118.75</c:v>
                </c:pt>
                <c:pt idx="443">
                  <c:v>-118.25</c:v>
                </c:pt>
                <c:pt idx="444">
                  <c:v>-117.75</c:v>
                </c:pt>
                <c:pt idx="445">
                  <c:v>-117.25</c:v>
                </c:pt>
                <c:pt idx="446">
                  <c:v>-116.75</c:v>
                </c:pt>
                <c:pt idx="447">
                  <c:v>-116.25</c:v>
                </c:pt>
                <c:pt idx="448">
                  <c:v>-115.75</c:v>
                </c:pt>
                <c:pt idx="449">
                  <c:v>-115.25</c:v>
                </c:pt>
                <c:pt idx="450">
                  <c:v>-114.75</c:v>
                </c:pt>
                <c:pt idx="451">
                  <c:v>-114.25</c:v>
                </c:pt>
                <c:pt idx="452">
                  <c:v>-113.75</c:v>
                </c:pt>
                <c:pt idx="453">
                  <c:v>-113.25</c:v>
                </c:pt>
                <c:pt idx="454">
                  <c:v>-112.75</c:v>
                </c:pt>
                <c:pt idx="455">
                  <c:v>-112.25</c:v>
                </c:pt>
                <c:pt idx="456">
                  <c:v>-111.75</c:v>
                </c:pt>
                <c:pt idx="457">
                  <c:v>-111.25</c:v>
                </c:pt>
                <c:pt idx="458">
                  <c:v>-110.75</c:v>
                </c:pt>
                <c:pt idx="459">
                  <c:v>-110.25</c:v>
                </c:pt>
                <c:pt idx="460">
                  <c:v>-109.75</c:v>
                </c:pt>
                <c:pt idx="461">
                  <c:v>-109.25</c:v>
                </c:pt>
                <c:pt idx="462">
                  <c:v>-108.75</c:v>
                </c:pt>
                <c:pt idx="463">
                  <c:v>-108.25</c:v>
                </c:pt>
                <c:pt idx="464">
                  <c:v>-107.75</c:v>
                </c:pt>
                <c:pt idx="465">
                  <c:v>-107.25</c:v>
                </c:pt>
                <c:pt idx="466">
                  <c:v>-106.75</c:v>
                </c:pt>
                <c:pt idx="467">
                  <c:v>-106.25</c:v>
                </c:pt>
                <c:pt idx="468">
                  <c:v>-105.75</c:v>
                </c:pt>
                <c:pt idx="469">
                  <c:v>-105.25</c:v>
                </c:pt>
                <c:pt idx="470">
                  <c:v>-104.75</c:v>
                </c:pt>
                <c:pt idx="471">
                  <c:v>-104.25</c:v>
                </c:pt>
                <c:pt idx="472">
                  <c:v>-103.75</c:v>
                </c:pt>
                <c:pt idx="473">
                  <c:v>-103.25</c:v>
                </c:pt>
                <c:pt idx="474">
                  <c:v>-102.75</c:v>
                </c:pt>
                <c:pt idx="475">
                  <c:v>-102.25</c:v>
                </c:pt>
                <c:pt idx="476">
                  <c:v>-101.75</c:v>
                </c:pt>
                <c:pt idx="477">
                  <c:v>-101.25</c:v>
                </c:pt>
                <c:pt idx="478">
                  <c:v>-100.75</c:v>
                </c:pt>
                <c:pt idx="479">
                  <c:v>-100.25</c:v>
                </c:pt>
                <c:pt idx="480">
                  <c:v>-99.75</c:v>
                </c:pt>
                <c:pt idx="481">
                  <c:v>-99.25</c:v>
                </c:pt>
                <c:pt idx="482">
                  <c:v>-98.75</c:v>
                </c:pt>
                <c:pt idx="483">
                  <c:v>-98.25</c:v>
                </c:pt>
                <c:pt idx="484">
                  <c:v>-97.75</c:v>
                </c:pt>
                <c:pt idx="485">
                  <c:v>-97.25</c:v>
                </c:pt>
                <c:pt idx="486">
                  <c:v>-96.75</c:v>
                </c:pt>
                <c:pt idx="487">
                  <c:v>-96.25</c:v>
                </c:pt>
                <c:pt idx="488">
                  <c:v>-95.75</c:v>
                </c:pt>
                <c:pt idx="489">
                  <c:v>-95.25</c:v>
                </c:pt>
                <c:pt idx="490">
                  <c:v>-94.75</c:v>
                </c:pt>
                <c:pt idx="491">
                  <c:v>-94.25</c:v>
                </c:pt>
                <c:pt idx="492">
                  <c:v>-93.75</c:v>
                </c:pt>
                <c:pt idx="493">
                  <c:v>-93.25</c:v>
                </c:pt>
                <c:pt idx="494">
                  <c:v>-92.75</c:v>
                </c:pt>
                <c:pt idx="495">
                  <c:v>-92.25</c:v>
                </c:pt>
                <c:pt idx="496">
                  <c:v>-91.75</c:v>
                </c:pt>
                <c:pt idx="497">
                  <c:v>-91.25</c:v>
                </c:pt>
                <c:pt idx="498">
                  <c:v>-90.75</c:v>
                </c:pt>
                <c:pt idx="499">
                  <c:v>-90.25</c:v>
                </c:pt>
                <c:pt idx="500">
                  <c:v>-89.75</c:v>
                </c:pt>
                <c:pt idx="501">
                  <c:v>-89.25</c:v>
                </c:pt>
                <c:pt idx="502">
                  <c:v>-88.75</c:v>
                </c:pt>
                <c:pt idx="503">
                  <c:v>-88.25</c:v>
                </c:pt>
                <c:pt idx="504">
                  <c:v>-87.75</c:v>
                </c:pt>
                <c:pt idx="505">
                  <c:v>-87.25</c:v>
                </c:pt>
                <c:pt idx="506">
                  <c:v>-86.75</c:v>
                </c:pt>
                <c:pt idx="507">
                  <c:v>-86.25</c:v>
                </c:pt>
                <c:pt idx="508">
                  <c:v>-85.75</c:v>
                </c:pt>
                <c:pt idx="509">
                  <c:v>-85.25</c:v>
                </c:pt>
                <c:pt idx="510">
                  <c:v>-84.75</c:v>
                </c:pt>
                <c:pt idx="511">
                  <c:v>-84.25</c:v>
                </c:pt>
                <c:pt idx="512">
                  <c:v>-83.75</c:v>
                </c:pt>
                <c:pt idx="513">
                  <c:v>-83.25</c:v>
                </c:pt>
                <c:pt idx="514">
                  <c:v>-82.75</c:v>
                </c:pt>
                <c:pt idx="515">
                  <c:v>-82.25</c:v>
                </c:pt>
                <c:pt idx="516">
                  <c:v>-81.75</c:v>
                </c:pt>
                <c:pt idx="517">
                  <c:v>-81.25</c:v>
                </c:pt>
                <c:pt idx="518">
                  <c:v>-80.75</c:v>
                </c:pt>
                <c:pt idx="519">
                  <c:v>-80.25</c:v>
                </c:pt>
                <c:pt idx="520">
                  <c:v>-79.75</c:v>
                </c:pt>
                <c:pt idx="521">
                  <c:v>-79.25</c:v>
                </c:pt>
                <c:pt idx="522">
                  <c:v>-78.75</c:v>
                </c:pt>
                <c:pt idx="523">
                  <c:v>-78.25</c:v>
                </c:pt>
                <c:pt idx="524">
                  <c:v>-77.75</c:v>
                </c:pt>
                <c:pt idx="525">
                  <c:v>-77.25</c:v>
                </c:pt>
                <c:pt idx="526">
                  <c:v>-76.75</c:v>
                </c:pt>
                <c:pt idx="527">
                  <c:v>-76.25</c:v>
                </c:pt>
                <c:pt idx="528">
                  <c:v>-75.75</c:v>
                </c:pt>
                <c:pt idx="529">
                  <c:v>-75.25</c:v>
                </c:pt>
                <c:pt idx="530">
                  <c:v>-74.75</c:v>
                </c:pt>
                <c:pt idx="531">
                  <c:v>-74.25</c:v>
                </c:pt>
                <c:pt idx="532">
                  <c:v>-73.75</c:v>
                </c:pt>
                <c:pt idx="533">
                  <c:v>-73.25</c:v>
                </c:pt>
                <c:pt idx="534">
                  <c:v>-72.75</c:v>
                </c:pt>
                <c:pt idx="535">
                  <c:v>-72.25</c:v>
                </c:pt>
                <c:pt idx="536">
                  <c:v>-71.75</c:v>
                </c:pt>
                <c:pt idx="537">
                  <c:v>-71.25</c:v>
                </c:pt>
                <c:pt idx="538">
                  <c:v>-70.75</c:v>
                </c:pt>
                <c:pt idx="539">
                  <c:v>-70.25</c:v>
                </c:pt>
                <c:pt idx="540">
                  <c:v>-69.75</c:v>
                </c:pt>
                <c:pt idx="541">
                  <c:v>-69.25</c:v>
                </c:pt>
                <c:pt idx="542">
                  <c:v>-68.75</c:v>
                </c:pt>
                <c:pt idx="543">
                  <c:v>-68.25</c:v>
                </c:pt>
                <c:pt idx="544">
                  <c:v>-67.75</c:v>
                </c:pt>
                <c:pt idx="545">
                  <c:v>-67.25</c:v>
                </c:pt>
                <c:pt idx="546">
                  <c:v>-66.75</c:v>
                </c:pt>
                <c:pt idx="547">
                  <c:v>-66.25</c:v>
                </c:pt>
                <c:pt idx="548">
                  <c:v>-65.75</c:v>
                </c:pt>
                <c:pt idx="549">
                  <c:v>-65.25</c:v>
                </c:pt>
                <c:pt idx="550">
                  <c:v>-64.75</c:v>
                </c:pt>
                <c:pt idx="551">
                  <c:v>-64.25</c:v>
                </c:pt>
                <c:pt idx="552">
                  <c:v>-63.75</c:v>
                </c:pt>
                <c:pt idx="553">
                  <c:v>-63.25</c:v>
                </c:pt>
                <c:pt idx="554">
                  <c:v>-62.75</c:v>
                </c:pt>
                <c:pt idx="555">
                  <c:v>-62.25</c:v>
                </c:pt>
                <c:pt idx="556">
                  <c:v>-61.75</c:v>
                </c:pt>
                <c:pt idx="557">
                  <c:v>-61.25</c:v>
                </c:pt>
                <c:pt idx="558">
                  <c:v>-60.75</c:v>
                </c:pt>
                <c:pt idx="559">
                  <c:v>-60.25</c:v>
                </c:pt>
                <c:pt idx="560">
                  <c:v>-59.75</c:v>
                </c:pt>
                <c:pt idx="561">
                  <c:v>-59.25</c:v>
                </c:pt>
                <c:pt idx="562">
                  <c:v>-58.75</c:v>
                </c:pt>
                <c:pt idx="563">
                  <c:v>-58.25</c:v>
                </c:pt>
                <c:pt idx="564">
                  <c:v>-57.75</c:v>
                </c:pt>
                <c:pt idx="565">
                  <c:v>-57.25</c:v>
                </c:pt>
                <c:pt idx="566">
                  <c:v>-56.75</c:v>
                </c:pt>
                <c:pt idx="567">
                  <c:v>-56.25</c:v>
                </c:pt>
                <c:pt idx="568">
                  <c:v>-55.75</c:v>
                </c:pt>
                <c:pt idx="569">
                  <c:v>-55.25</c:v>
                </c:pt>
                <c:pt idx="570">
                  <c:v>-54.75</c:v>
                </c:pt>
                <c:pt idx="571">
                  <c:v>-54.25</c:v>
                </c:pt>
                <c:pt idx="572">
                  <c:v>-53.75</c:v>
                </c:pt>
                <c:pt idx="573">
                  <c:v>-53.25</c:v>
                </c:pt>
                <c:pt idx="574">
                  <c:v>-52.75</c:v>
                </c:pt>
                <c:pt idx="575">
                  <c:v>-52.25</c:v>
                </c:pt>
                <c:pt idx="576">
                  <c:v>-51.75</c:v>
                </c:pt>
                <c:pt idx="577">
                  <c:v>-51.25</c:v>
                </c:pt>
                <c:pt idx="578">
                  <c:v>-50.75</c:v>
                </c:pt>
                <c:pt idx="579">
                  <c:v>-50.25</c:v>
                </c:pt>
                <c:pt idx="580">
                  <c:v>-49.75</c:v>
                </c:pt>
                <c:pt idx="581">
                  <c:v>-49.25</c:v>
                </c:pt>
                <c:pt idx="582">
                  <c:v>-48.75</c:v>
                </c:pt>
                <c:pt idx="583">
                  <c:v>-48.25</c:v>
                </c:pt>
                <c:pt idx="584">
                  <c:v>-47.75</c:v>
                </c:pt>
                <c:pt idx="585">
                  <c:v>-47.25</c:v>
                </c:pt>
                <c:pt idx="586">
                  <c:v>-46.75</c:v>
                </c:pt>
                <c:pt idx="587">
                  <c:v>-46.25</c:v>
                </c:pt>
                <c:pt idx="588">
                  <c:v>-45.75</c:v>
                </c:pt>
                <c:pt idx="589">
                  <c:v>-45.25</c:v>
                </c:pt>
                <c:pt idx="590">
                  <c:v>-44.75</c:v>
                </c:pt>
                <c:pt idx="591">
                  <c:v>-44.25</c:v>
                </c:pt>
                <c:pt idx="592">
                  <c:v>-43.75</c:v>
                </c:pt>
                <c:pt idx="593">
                  <c:v>-43.25</c:v>
                </c:pt>
                <c:pt idx="594">
                  <c:v>-42.75</c:v>
                </c:pt>
                <c:pt idx="595">
                  <c:v>-42.25</c:v>
                </c:pt>
                <c:pt idx="596">
                  <c:v>-41.75</c:v>
                </c:pt>
                <c:pt idx="597">
                  <c:v>-41.25</c:v>
                </c:pt>
                <c:pt idx="598">
                  <c:v>-40.75</c:v>
                </c:pt>
                <c:pt idx="599">
                  <c:v>-40.25</c:v>
                </c:pt>
                <c:pt idx="600">
                  <c:v>-39.75</c:v>
                </c:pt>
                <c:pt idx="601">
                  <c:v>-39.25</c:v>
                </c:pt>
                <c:pt idx="602">
                  <c:v>-38.75</c:v>
                </c:pt>
                <c:pt idx="603">
                  <c:v>-38.25</c:v>
                </c:pt>
                <c:pt idx="604">
                  <c:v>-37.75</c:v>
                </c:pt>
                <c:pt idx="605">
                  <c:v>-37.25</c:v>
                </c:pt>
                <c:pt idx="606">
                  <c:v>-36.75</c:v>
                </c:pt>
                <c:pt idx="607">
                  <c:v>-36.25</c:v>
                </c:pt>
                <c:pt idx="608">
                  <c:v>-35.75</c:v>
                </c:pt>
                <c:pt idx="609">
                  <c:v>-35.25</c:v>
                </c:pt>
                <c:pt idx="610">
                  <c:v>-34.75</c:v>
                </c:pt>
                <c:pt idx="611">
                  <c:v>-34.25</c:v>
                </c:pt>
                <c:pt idx="612">
                  <c:v>-33.75</c:v>
                </c:pt>
                <c:pt idx="613">
                  <c:v>-33.25</c:v>
                </c:pt>
                <c:pt idx="614">
                  <c:v>-32.75</c:v>
                </c:pt>
                <c:pt idx="615">
                  <c:v>-32.25</c:v>
                </c:pt>
                <c:pt idx="616">
                  <c:v>-31.75</c:v>
                </c:pt>
                <c:pt idx="617">
                  <c:v>-31.25</c:v>
                </c:pt>
                <c:pt idx="618">
                  <c:v>-30.75</c:v>
                </c:pt>
                <c:pt idx="619">
                  <c:v>-30.25</c:v>
                </c:pt>
                <c:pt idx="620">
                  <c:v>-29.75</c:v>
                </c:pt>
                <c:pt idx="621">
                  <c:v>-29.25</c:v>
                </c:pt>
                <c:pt idx="622">
                  <c:v>-28.75</c:v>
                </c:pt>
                <c:pt idx="623">
                  <c:v>-28.25</c:v>
                </c:pt>
                <c:pt idx="624">
                  <c:v>-27.75</c:v>
                </c:pt>
                <c:pt idx="625">
                  <c:v>-27.25</c:v>
                </c:pt>
                <c:pt idx="626">
                  <c:v>-26.75</c:v>
                </c:pt>
                <c:pt idx="627">
                  <c:v>-26.25</c:v>
                </c:pt>
                <c:pt idx="628">
                  <c:v>-25.75</c:v>
                </c:pt>
                <c:pt idx="629">
                  <c:v>-25.25</c:v>
                </c:pt>
                <c:pt idx="630">
                  <c:v>-24.75</c:v>
                </c:pt>
                <c:pt idx="631">
                  <c:v>-24.25</c:v>
                </c:pt>
                <c:pt idx="632">
                  <c:v>-23.75</c:v>
                </c:pt>
                <c:pt idx="633">
                  <c:v>-23.25</c:v>
                </c:pt>
                <c:pt idx="634">
                  <c:v>-22.75</c:v>
                </c:pt>
                <c:pt idx="635">
                  <c:v>-22.25</c:v>
                </c:pt>
                <c:pt idx="636">
                  <c:v>-21.75</c:v>
                </c:pt>
                <c:pt idx="637">
                  <c:v>-21.25</c:v>
                </c:pt>
                <c:pt idx="638">
                  <c:v>-20.75</c:v>
                </c:pt>
                <c:pt idx="639">
                  <c:v>-20.25</c:v>
                </c:pt>
                <c:pt idx="640">
                  <c:v>-19.75</c:v>
                </c:pt>
                <c:pt idx="641">
                  <c:v>-19.25</c:v>
                </c:pt>
                <c:pt idx="642">
                  <c:v>-18.75</c:v>
                </c:pt>
                <c:pt idx="643">
                  <c:v>-18.25</c:v>
                </c:pt>
                <c:pt idx="644">
                  <c:v>-17.75</c:v>
                </c:pt>
                <c:pt idx="645">
                  <c:v>-17.25</c:v>
                </c:pt>
                <c:pt idx="646">
                  <c:v>-16.75</c:v>
                </c:pt>
                <c:pt idx="647">
                  <c:v>-16.25</c:v>
                </c:pt>
                <c:pt idx="648">
                  <c:v>-15.75</c:v>
                </c:pt>
                <c:pt idx="649">
                  <c:v>-15.25</c:v>
                </c:pt>
                <c:pt idx="650">
                  <c:v>-14.75</c:v>
                </c:pt>
                <c:pt idx="651">
                  <c:v>-14.25</c:v>
                </c:pt>
                <c:pt idx="652">
                  <c:v>-13.75</c:v>
                </c:pt>
                <c:pt idx="653">
                  <c:v>-13.25</c:v>
                </c:pt>
                <c:pt idx="654">
                  <c:v>-12.75</c:v>
                </c:pt>
                <c:pt idx="655">
                  <c:v>-12.25</c:v>
                </c:pt>
                <c:pt idx="656">
                  <c:v>-11.75</c:v>
                </c:pt>
                <c:pt idx="657">
                  <c:v>-11.25</c:v>
                </c:pt>
                <c:pt idx="658">
                  <c:v>-10.75</c:v>
                </c:pt>
                <c:pt idx="659">
                  <c:v>-10.25</c:v>
                </c:pt>
                <c:pt idx="660">
                  <c:v>-9.75</c:v>
                </c:pt>
                <c:pt idx="661">
                  <c:v>-9.25</c:v>
                </c:pt>
                <c:pt idx="662">
                  <c:v>-8.75</c:v>
                </c:pt>
                <c:pt idx="663">
                  <c:v>-8.25</c:v>
                </c:pt>
                <c:pt idx="664">
                  <c:v>-7.75</c:v>
                </c:pt>
                <c:pt idx="665">
                  <c:v>-7.25</c:v>
                </c:pt>
                <c:pt idx="666">
                  <c:v>-6.75</c:v>
                </c:pt>
                <c:pt idx="667">
                  <c:v>-6.25</c:v>
                </c:pt>
                <c:pt idx="668">
                  <c:v>-5.75</c:v>
                </c:pt>
                <c:pt idx="669">
                  <c:v>-5.25</c:v>
                </c:pt>
                <c:pt idx="670">
                  <c:v>-4.75</c:v>
                </c:pt>
                <c:pt idx="671">
                  <c:v>-4.25</c:v>
                </c:pt>
                <c:pt idx="672">
                  <c:v>-3.75</c:v>
                </c:pt>
                <c:pt idx="673">
                  <c:v>-3.25</c:v>
                </c:pt>
                <c:pt idx="674">
                  <c:v>-2.75</c:v>
                </c:pt>
                <c:pt idx="675">
                  <c:v>-2.25</c:v>
                </c:pt>
                <c:pt idx="676">
                  <c:v>-1.75</c:v>
                </c:pt>
                <c:pt idx="677">
                  <c:v>-1.25</c:v>
                </c:pt>
                <c:pt idx="678">
                  <c:v>-0.75</c:v>
                </c:pt>
              </c:numCache>
            </c:numRef>
          </c:xVal>
          <c:yVal>
            <c:numRef>
              <c:f>Data!$D$2:$D$1000</c:f>
              <c:numCache>
                <c:formatCode>0.00</c:formatCode>
                <c:ptCount val="999"/>
                <c:pt idx="0">
                  <c:v>-1.7</c:v>
                </c:pt>
                <c:pt idx="1">
                  <c:v>-1.7</c:v>
                </c:pt>
                <c:pt idx="2">
                  <c:v>-0.9</c:v>
                </c:pt>
                <c:pt idx="3">
                  <c:v>0.9</c:v>
                </c:pt>
                <c:pt idx="4">
                  <c:v>1.9</c:v>
                </c:pt>
                <c:pt idx="5">
                  <c:v>3.7</c:v>
                </c:pt>
                <c:pt idx="6">
                  <c:v>4.2</c:v>
                </c:pt>
                <c:pt idx="7">
                  <c:v>4.0999999999999996</c:v>
                </c:pt>
                <c:pt idx="8">
                  <c:v>4</c:v>
                </c:pt>
                <c:pt idx="9">
                  <c:v>3.1</c:v>
                </c:pt>
                <c:pt idx="10">
                  <c:v>2.4</c:v>
                </c:pt>
                <c:pt idx="11">
                  <c:v>1.5</c:v>
                </c:pt>
                <c:pt idx="12">
                  <c:v>1.5</c:v>
                </c:pt>
                <c:pt idx="13">
                  <c:v>1.3</c:v>
                </c:pt>
                <c:pt idx="14">
                  <c:v>1</c:v>
                </c:pt>
                <c:pt idx="15">
                  <c:v>0.7</c:v>
                </c:pt>
                <c:pt idx="16">
                  <c:v>1.1000000000000001</c:v>
                </c:pt>
                <c:pt idx="17">
                  <c:v>1.5</c:v>
                </c:pt>
                <c:pt idx="18">
                  <c:v>1.1000000000000001</c:v>
                </c:pt>
                <c:pt idx="19">
                  <c:v>1.6</c:v>
                </c:pt>
                <c:pt idx="20">
                  <c:v>0.6</c:v>
                </c:pt>
                <c:pt idx="21">
                  <c:v>-0.1</c:v>
                </c:pt>
                <c:pt idx="22">
                  <c:v>-0.7</c:v>
                </c:pt>
                <c:pt idx="23">
                  <c:v>-0.7</c:v>
                </c:pt>
                <c:pt idx="24">
                  <c:v>-0.6</c:v>
                </c:pt>
                <c:pt idx="25">
                  <c:v>-0.6</c:v>
                </c:pt>
                <c:pt idx="26">
                  <c:v>-0.7</c:v>
                </c:pt>
                <c:pt idx="27">
                  <c:v>-0.8</c:v>
                </c:pt>
                <c:pt idx="28">
                  <c:v>-1.2</c:v>
                </c:pt>
                <c:pt idx="29">
                  <c:v>-1.8</c:v>
                </c:pt>
                <c:pt idx="30">
                  <c:v>-2.5</c:v>
                </c:pt>
                <c:pt idx="31">
                  <c:v>-2.5</c:v>
                </c:pt>
                <c:pt idx="32">
                  <c:v>-2.6</c:v>
                </c:pt>
                <c:pt idx="33">
                  <c:v>-3.1</c:v>
                </c:pt>
                <c:pt idx="34">
                  <c:v>-2.7</c:v>
                </c:pt>
                <c:pt idx="35">
                  <c:v>-2</c:v>
                </c:pt>
                <c:pt idx="36">
                  <c:v>-2.9</c:v>
                </c:pt>
                <c:pt idx="37">
                  <c:v>-3</c:v>
                </c:pt>
                <c:pt idx="38">
                  <c:v>-4</c:v>
                </c:pt>
                <c:pt idx="39">
                  <c:v>-3.7</c:v>
                </c:pt>
                <c:pt idx="40">
                  <c:v>-4.3</c:v>
                </c:pt>
                <c:pt idx="41">
                  <c:v>-3.8</c:v>
                </c:pt>
                <c:pt idx="42">
                  <c:v>-2.9</c:v>
                </c:pt>
                <c:pt idx="43">
                  <c:v>-2.5</c:v>
                </c:pt>
                <c:pt idx="44">
                  <c:v>-2</c:v>
                </c:pt>
                <c:pt idx="45">
                  <c:v>-0.7</c:v>
                </c:pt>
                <c:pt idx="46">
                  <c:v>0.1</c:v>
                </c:pt>
                <c:pt idx="47">
                  <c:v>-1</c:v>
                </c:pt>
                <c:pt idx="48">
                  <c:v>-1.2</c:v>
                </c:pt>
                <c:pt idx="49">
                  <c:v>-0.9</c:v>
                </c:pt>
                <c:pt idx="50">
                  <c:v>-1.7</c:v>
                </c:pt>
                <c:pt idx="51">
                  <c:v>-1.7</c:v>
                </c:pt>
                <c:pt idx="52">
                  <c:v>-1.8</c:v>
                </c:pt>
                <c:pt idx="53">
                  <c:v>-2.2000000000000002</c:v>
                </c:pt>
                <c:pt idx="54">
                  <c:v>-2.8</c:v>
                </c:pt>
                <c:pt idx="55">
                  <c:v>-2.9</c:v>
                </c:pt>
                <c:pt idx="56">
                  <c:v>-2.8</c:v>
                </c:pt>
                <c:pt idx="57">
                  <c:v>-3.2</c:v>
                </c:pt>
                <c:pt idx="58">
                  <c:v>-3.3</c:v>
                </c:pt>
                <c:pt idx="59">
                  <c:v>-3.9</c:v>
                </c:pt>
                <c:pt idx="60">
                  <c:v>-3.9</c:v>
                </c:pt>
                <c:pt idx="61">
                  <c:v>-3.5</c:v>
                </c:pt>
                <c:pt idx="62">
                  <c:v>-3.6</c:v>
                </c:pt>
                <c:pt idx="63">
                  <c:v>-3.5</c:v>
                </c:pt>
                <c:pt idx="64">
                  <c:v>-4.0999999999999996</c:v>
                </c:pt>
                <c:pt idx="65">
                  <c:v>-3.9</c:v>
                </c:pt>
                <c:pt idx="66">
                  <c:v>-4</c:v>
                </c:pt>
                <c:pt idx="67">
                  <c:v>-3.9</c:v>
                </c:pt>
                <c:pt idx="68">
                  <c:v>-2.7</c:v>
                </c:pt>
                <c:pt idx="69">
                  <c:v>-3.3</c:v>
                </c:pt>
                <c:pt idx="70">
                  <c:v>-3.7</c:v>
                </c:pt>
                <c:pt idx="71">
                  <c:v>-3.7</c:v>
                </c:pt>
                <c:pt idx="72">
                  <c:v>-4</c:v>
                </c:pt>
                <c:pt idx="73">
                  <c:v>-4.5</c:v>
                </c:pt>
                <c:pt idx="74">
                  <c:v>-4.7</c:v>
                </c:pt>
                <c:pt idx="75">
                  <c:v>-5</c:v>
                </c:pt>
                <c:pt idx="76">
                  <c:v>-4.4000000000000004</c:v>
                </c:pt>
                <c:pt idx="77">
                  <c:v>-3.3</c:v>
                </c:pt>
                <c:pt idx="78">
                  <c:v>-3.9</c:v>
                </c:pt>
                <c:pt idx="79">
                  <c:v>-4.4000000000000004</c:v>
                </c:pt>
                <c:pt idx="80">
                  <c:v>-4.5999999999999996</c:v>
                </c:pt>
                <c:pt idx="81">
                  <c:v>-4.9000000000000004</c:v>
                </c:pt>
                <c:pt idx="82">
                  <c:v>-5.8</c:v>
                </c:pt>
                <c:pt idx="83">
                  <c:v>-5.5</c:v>
                </c:pt>
                <c:pt idx="84">
                  <c:v>-5.4</c:v>
                </c:pt>
                <c:pt idx="85">
                  <c:v>-5.0999999999999996</c:v>
                </c:pt>
                <c:pt idx="86">
                  <c:v>-4.4000000000000004</c:v>
                </c:pt>
                <c:pt idx="87">
                  <c:v>-4</c:v>
                </c:pt>
                <c:pt idx="88">
                  <c:v>-4.2</c:v>
                </c:pt>
                <c:pt idx="89">
                  <c:v>-5.9</c:v>
                </c:pt>
                <c:pt idx="90">
                  <c:v>-5.4</c:v>
                </c:pt>
                <c:pt idx="91">
                  <c:v>-4.7</c:v>
                </c:pt>
                <c:pt idx="92">
                  <c:v>-5</c:v>
                </c:pt>
                <c:pt idx="93">
                  <c:v>-4</c:v>
                </c:pt>
                <c:pt idx="94">
                  <c:v>-3.8</c:v>
                </c:pt>
                <c:pt idx="95">
                  <c:v>-3.1</c:v>
                </c:pt>
                <c:pt idx="96">
                  <c:v>-3.5</c:v>
                </c:pt>
                <c:pt idx="97">
                  <c:v>-3.9</c:v>
                </c:pt>
                <c:pt idx="98">
                  <c:v>-2.9</c:v>
                </c:pt>
                <c:pt idx="99">
                  <c:v>-1.5</c:v>
                </c:pt>
                <c:pt idx="100">
                  <c:v>-2.4</c:v>
                </c:pt>
                <c:pt idx="101">
                  <c:v>-1.9</c:v>
                </c:pt>
                <c:pt idx="102">
                  <c:v>-2.2999999999999998</c:v>
                </c:pt>
                <c:pt idx="103">
                  <c:v>-2.7</c:v>
                </c:pt>
                <c:pt idx="104">
                  <c:v>-3</c:v>
                </c:pt>
                <c:pt idx="105">
                  <c:v>-3</c:v>
                </c:pt>
                <c:pt idx="106">
                  <c:v>-3.2</c:v>
                </c:pt>
                <c:pt idx="107">
                  <c:v>-3.6</c:v>
                </c:pt>
                <c:pt idx="108">
                  <c:v>-2.8</c:v>
                </c:pt>
                <c:pt idx="109">
                  <c:v>-3.6</c:v>
                </c:pt>
                <c:pt idx="110">
                  <c:v>-4.0999999999999996</c:v>
                </c:pt>
                <c:pt idx="111">
                  <c:v>-3.9</c:v>
                </c:pt>
                <c:pt idx="112">
                  <c:v>-3.5</c:v>
                </c:pt>
                <c:pt idx="113">
                  <c:v>-4.0999999999999996</c:v>
                </c:pt>
                <c:pt idx="114">
                  <c:v>-4.5</c:v>
                </c:pt>
                <c:pt idx="115">
                  <c:v>-4.9000000000000004</c:v>
                </c:pt>
                <c:pt idx="116">
                  <c:v>-6</c:v>
                </c:pt>
                <c:pt idx="117">
                  <c:v>-6.3</c:v>
                </c:pt>
                <c:pt idx="118">
                  <c:v>-6.5</c:v>
                </c:pt>
                <c:pt idx="119">
                  <c:v>-6.7</c:v>
                </c:pt>
                <c:pt idx="120">
                  <c:v>-6.7</c:v>
                </c:pt>
                <c:pt idx="121">
                  <c:v>-7.1</c:v>
                </c:pt>
                <c:pt idx="122">
                  <c:v>-7.4</c:v>
                </c:pt>
                <c:pt idx="123">
                  <c:v>-7.1</c:v>
                </c:pt>
                <c:pt idx="124">
                  <c:v>-6.6</c:v>
                </c:pt>
                <c:pt idx="125">
                  <c:v>-6.2</c:v>
                </c:pt>
                <c:pt idx="126">
                  <c:v>-6.4</c:v>
                </c:pt>
                <c:pt idx="127">
                  <c:v>-6.8</c:v>
                </c:pt>
                <c:pt idx="128">
                  <c:v>-6.9</c:v>
                </c:pt>
                <c:pt idx="129">
                  <c:v>-6.8</c:v>
                </c:pt>
                <c:pt idx="130">
                  <c:v>-7.2</c:v>
                </c:pt>
                <c:pt idx="131">
                  <c:v>-6.9</c:v>
                </c:pt>
                <c:pt idx="132">
                  <c:v>-6.6</c:v>
                </c:pt>
                <c:pt idx="133">
                  <c:v>-7.3</c:v>
                </c:pt>
                <c:pt idx="134">
                  <c:v>-7.5</c:v>
                </c:pt>
                <c:pt idx="135">
                  <c:v>-7.7</c:v>
                </c:pt>
                <c:pt idx="136">
                  <c:v>-7.6</c:v>
                </c:pt>
                <c:pt idx="137">
                  <c:v>-7.1</c:v>
                </c:pt>
                <c:pt idx="138">
                  <c:v>-7.4</c:v>
                </c:pt>
                <c:pt idx="139">
                  <c:v>-8</c:v>
                </c:pt>
                <c:pt idx="140">
                  <c:v>-8.3000000000000007</c:v>
                </c:pt>
                <c:pt idx="141">
                  <c:v>-8.1999999999999993</c:v>
                </c:pt>
                <c:pt idx="142">
                  <c:v>-8.1999999999999993</c:v>
                </c:pt>
                <c:pt idx="143">
                  <c:v>-7.5</c:v>
                </c:pt>
                <c:pt idx="144">
                  <c:v>-7.4</c:v>
                </c:pt>
                <c:pt idx="145">
                  <c:v>-7.1</c:v>
                </c:pt>
                <c:pt idx="146">
                  <c:v>-6.6</c:v>
                </c:pt>
                <c:pt idx="147">
                  <c:v>-7.1</c:v>
                </c:pt>
                <c:pt idx="148">
                  <c:v>-7.3</c:v>
                </c:pt>
                <c:pt idx="149">
                  <c:v>-7.4</c:v>
                </c:pt>
                <c:pt idx="150">
                  <c:v>-7</c:v>
                </c:pt>
                <c:pt idx="151">
                  <c:v>-6.6</c:v>
                </c:pt>
                <c:pt idx="152">
                  <c:v>-6.8</c:v>
                </c:pt>
                <c:pt idx="153">
                  <c:v>-6.2</c:v>
                </c:pt>
                <c:pt idx="154">
                  <c:v>-5.8</c:v>
                </c:pt>
                <c:pt idx="155">
                  <c:v>-5.6</c:v>
                </c:pt>
                <c:pt idx="156">
                  <c:v>-7.2</c:v>
                </c:pt>
                <c:pt idx="157">
                  <c:v>-6.7</c:v>
                </c:pt>
                <c:pt idx="158">
                  <c:v>-7.3</c:v>
                </c:pt>
                <c:pt idx="159">
                  <c:v>-6.4</c:v>
                </c:pt>
                <c:pt idx="160">
                  <c:v>-5.9</c:v>
                </c:pt>
                <c:pt idx="161">
                  <c:v>-6.6</c:v>
                </c:pt>
                <c:pt idx="162">
                  <c:v>-5.8</c:v>
                </c:pt>
                <c:pt idx="163">
                  <c:v>-5.7</c:v>
                </c:pt>
                <c:pt idx="164">
                  <c:v>-5.3</c:v>
                </c:pt>
                <c:pt idx="165">
                  <c:v>-5.9</c:v>
                </c:pt>
                <c:pt idx="166">
                  <c:v>-5.8</c:v>
                </c:pt>
                <c:pt idx="167">
                  <c:v>-6.2</c:v>
                </c:pt>
                <c:pt idx="168">
                  <c:v>-6.3</c:v>
                </c:pt>
                <c:pt idx="169">
                  <c:v>-6.6</c:v>
                </c:pt>
                <c:pt idx="170">
                  <c:v>-7.1</c:v>
                </c:pt>
                <c:pt idx="171">
                  <c:v>-7.4</c:v>
                </c:pt>
                <c:pt idx="172">
                  <c:v>-7</c:v>
                </c:pt>
                <c:pt idx="173">
                  <c:v>-7.3</c:v>
                </c:pt>
                <c:pt idx="174">
                  <c:v>-7.7</c:v>
                </c:pt>
                <c:pt idx="175">
                  <c:v>-6.8</c:v>
                </c:pt>
                <c:pt idx="176">
                  <c:v>-7</c:v>
                </c:pt>
                <c:pt idx="177">
                  <c:v>-6.5</c:v>
                </c:pt>
                <c:pt idx="178">
                  <c:v>-7.5</c:v>
                </c:pt>
                <c:pt idx="179">
                  <c:v>-7.3</c:v>
                </c:pt>
                <c:pt idx="180">
                  <c:v>-6.3</c:v>
                </c:pt>
                <c:pt idx="181">
                  <c:v>-4.2</c:v>
                </c:pt>
                <c:pt idx="182">
                  <c:v>-4.0999999999999996</c:v>
                </c:pt>
                <c:pt idx="183">
                  <c:v>-4.9000000000000004</c:v>
                </c:pt>
                <c:pt idx="184">
                  <c:v>-5.9</c:v>
                </c:pt>
                <c:pt idx="185">
                  <c:v>-5.8</c:v>
                </c:pt>
                <c:pt idx="186">
                  <c:v>-5.6</c:v>
                </c:pt>
                <c:pt idx="187">
                  <c:v>-4</c:v>
                </c:pt>
                <c:pt idx="188">
                  <c:v>-3</c:v>
                </c:pt>
                <c:pt idx="189">
                  <c:v>-1.8</c:v>
                </c:pt>
                <c:pt idx="190">
                  <c:v>-0.8</c:v>
                </c:pt>
                <c:pt idx="191">
                  <c:v>1.5</c:v>
                </c:pt>
                <c:pt idx="192">
                  <c:v>2.5</c:v>
                </c:pt>
                <c:pt idx="193">
                  <c:v>3.4</c:v>
                </c:pt>
                <c:pt idx="194">
                  <c:v>2.8</c:v>
                </c:pt>
                <c:pt idx="195">
                  <c:v>1.4</c:v>
                </c:pt>
                <c:pt idx="196">
                  <c:v>0.3</c:v>
                </c:pt>
                <c:pt idx="197">
                  <c:v>-0.1</c:v>
                </c:pt>
                <c:pt idx="198">
                  <c:v>-0.4</c:v>
                </c:pt>
                <c:pt idx="199">
                  <c:v>-1.6</c:v>
                </c:pt>
                <c:pt idx="200">
                  <c:v>-2.1</c:v>
                </c:pt>
                <c:pt idx="201">
                  <c:v>-1.6</c:v>
                </c:pt>
                <c:pt idx="202">
                  <c:v>-1.7</c:v>
                </c:pt>
                <c:pt idx="203">
                  <c:v>-1.4</c:v>
                </c:pt>
                <c:pt idx="204">
                  <c:v>-2.2999999999999998</c:v>
                </c:pt>
                <c:pt idx="205">
                  <c:v>-1.2</c:v>
                </c:pt>
                <c:pt idx="206">
                  <c:v>-1.9</c:v>
                </c:pt>
                <c:pt idx="207">
                  <c:v>-3.1</c:v>
                </c:pt>
                <c:pt idx="208">
                  <c:v>-4.0999999999999996</c:v>
                </c:pt>
                <c:pt idx="209">
                  <c:v>-4.7</c:v>
                </c:pt>
                <c:pt idx="210">
                  <c:v>-5.3</c:v>
                </c:pt>
                <c:pt idx="211">
                  <c:v>-4.5</c:v>
                </c:pt>
                <c:pt idx="212">
                  <c:v>-5.0999999999999996</c:v>
                </c:pt>
                <c:pt idx="213">
                  <c:v>-5.5</c:v>
                </c:pt>
                <c:pt idx="214">
                  <c:v>-5.9</c:v>
                </c:pt>
                <c:pt idx="215">
                  <c:v>-5.0999999999999996</c:v>
                </c:pt>
                <c:pt idx="216">
                  <c:v>-5.7</c:v>
                </c:pt>
                <c:pt idx="217">
                  <c:v>-6.1</c:v>
                </c:pt>
                <c:pt idx="218">
                  <c:v>-7.4</c:v>
                </c:pt>
                <c:pt idx="219">
                  <c:v>-5.8</c:v>
                </c:pt>
                <c:pt idx="220">
                  <c:v>-5.8</c:v>
                </c:pt>
                <c:pt idx="221">
                  <c:v>-4.8</c:v>
                </c:pt>
                <c:pt idx="222">
                  <c:v>-3.6</c:v>
                </c:pt>
                <c:pt idx="223">
                  <c:v>-5.4</c:v>
                </c:pt>
                <c:pt idx="224">
                  <c:v>-5.3</c:v>
                </c:pt>
                <c:pt idx="225">
                  <c:v>-5.7</c:v>
                </c:pt>
                <c:pt idx="226">
                  <c:v>-6.4</c:v>
                </c:pt>
                <c:pt idx="227">
                  <c:v>-6.5</c:v>
                </c:pt>
                <c:pt idx="228">
                  <c:v>-6.9</c:v>
                </c:pt>
                <c:pt idx="229">
                  <c:v>-5.5</c:v>
                </c:pt>
                <c:pt idx="230">
                  <c:v>-5.6</c:v>
                </c:pt>
                <c:pt idx="231">
                  <c:v>-5.9</c:v>
                </c:pt>
                <c:pt idx="232">
                  <c:v>-5.5</c:v>
                </c:pt>
                <c:pt idx="233">
                  <c:v>-4.8</c:v>
                </c:pt>
                <c:pt idx="234">
                  <c:v>-4.5</c:v>
                </c:pt>
                <c:pt idx="235">
                  <c:v>-3.3</c:v>
                </c:pt>
                <c:pt idx="236">
                  <c:v>-3.7</c:v>
                </c:pt>
                <c:pt idx="237">
                  <c:v>-3.4</c:v>
                </c:pt>
                <c:pt idx="238">
                  <c:v>-3.1</c:v>
                </c:pt>
                <c:pt idx="239">
                  <c:v>-2.1</c:v>
                </c:pt>
                <c:pt idx="240">
                  <c:v>-1.5</c:v>
                </c:pt>
                <c:pt idx="241">
                  <c:v>-1.9</c:v>
                </c:pt>
                <c:pt idx="242">
                  <c:v>-1</c:v>
                </c:pt>
                <c:pt idx="243">
                  <c:v>1</c:v>
                </c:pt>
                <c:pt idx="244">
                  <c:v>1.9</c:v>
                </c:pt>
                <c:pt idx="245">
                  <c:v>1.3</c:v>
                </c:pt>
                <c:pt idx="246">
                  <c:v>0.2</c:v>
                </c:pt>
                <c:pt idx="247">
                  <c:v>-0.7</c:v>
                </c:pt>
                <c:pt idx="248">
                  <c:v>-1.1000000000000001</c:v>
                </c:pt>
                <c:pt idx="249">
                  <c:v>0.1</c:v>
                </c:pt>
                <c:pt idx="250">
                  <c:v>-0.7</c:v>
                </c:pt>
                <c:pt idx="251">
                  <c:v>-2</c:v>
                </c:pt>
                <c:pt idx="252">
                  <c:v>0.3</c:v>
                </c:pt>
                <c:pt idx="253">
                  <c:v>-1.4</c:v>
                </c:pt>
                <c:pt idx="254">
                  <c:v>-2.4</c:v>
                </c:pt>
                <c:pt idx="255">
                  <c:v>-1.6</c:v>
                </c:pt>
                <c:pt idx="256">
                  <c:v>-1.6</c:v>
                </c:pt>
                <c:pt idx="257">
                  <c:v>-2.6</c:v>
                </c:pt>
                <c:pt idx="258">
                  <c:v>-2.5</c:v>
                </c:pt>
                <c:pt idx="259">
                  <c:v>-2.1</c:v>
                </c:pt>
                <c:pt idx="260">
                  <c:v>-3.4</c:v>
                </c:pt>
                <c:pt idx="261">
                  <c:v>-3.4</c:v>
                </c:pt>
                <c:pt idx="262">
                  <c:v>-2.2999999999999998</c:v>
                </c:pt>
                <c:pt idx="263">
                  <c:v>-3.2</c:v>
                </c:pt>
                <c:pt idx="264">
                  <c:v>-3.6</c:v>
                </c:pt>
                <c:pt idx="265">
                  <c:v>-3.1</c:v>
                </c:pt>
                <c:pt idx="266">
                  <c:v>-3.6</c:v>
                </c:pt>
                <c:pt idx="267">
                  <c:v>-3</c:v>
                </c:pt>
                <c:pt idx="268">
                  <c:v>-3.1</c:v>
                </c:pt>
                <c:pt idx="269">
                  <c:v>-4.0999999999999996</c:v>
                </c:pt>
                <c:pt idx="270">
                  <c:v>-4.2</c:v>
                </c:pt>
                <c:pt idx="271">
                  <c:v>-4.3</c:v>
                </c:pt>
                <c:pt idx="272">
                  <c:v>-3.1</c:v>
                </c:pt>
                <c:pt idx="273">
                  <c:v>-1.9</c:v>
                </c:pt>
                <c:pt idx="274">
                  <c:v>-2.1</c:v>
                </c:pt>
                <c:pt idx="275">
                  <c:v>-2.2999999999999998</c:v>
                </c:pt>
                <c:pt idx="276">
                  <c:v>-1.9</c:v>
                </c:pt>
                <c:pt idx="277">
                  <c:v>-0.5</c:v>
                </c:pt>
                <c:pt idx="278">
                  <c:v>-0.8</c:v>
                </c:pt>
                <c:pt idx="279">
                  <c:v>1.4</c:v>
                </c:pt>
                <c:pt idx="280">
                  <c:v>0.1</c:v>
                </c:pt>
                <c:pt idx="281">
                  <c:v>-1.2</c:v>
                </c:pt>
                <c:pt idx="282">
                  <c:v>-0.5</c:v>
                </c:pt>
                <c:pt idx="283">
                  <c:v>-0.3</c:v>
                </c:pt>
                <c:pt idx="284">
                  <c:v>-1.4</c:v>
                </c:pt>
                <c:pt idx="285">
                  <c:v>-1.6</c:v>
                </c:pt>
                <c:pt idx="286">
                  <c:v>-2.1</c:v>
                </c:pt>
                <c:pt idx="287">
                  <c:v>-2.1</c:v>
                </c:pt>
                <c:pt idx="288">
                  <c:v>-3.4</c:v>
                </c:pt>
                <c:pt idx="289">
                  <c:v>-3.4</c:v>
                </c:pt>
                <c:pt idx="290">
                  <c:v>-2.9</c:v>
                </c:pt>
                <c:pt idx="291">
                  <c:v>-2</c:v>
                </c:pt>
                <c:pt idx="292">
                  <c:v>-2.4</c:v>
                </c:pt>
                <c:pt idx="293">
                  <c:v>-4.4000000000000004</c:v>
                </c:pt>
                <c:pt idx="294">
                  <c:v>-5.5</c:v>
                </c:pt>
                <c:pt idx="295">
                  <c:v>-4.8</c:v>
                </c:pt>
                <c:pt idx="296">
                  <c:v>-4.7</c:v>
                </c:pt>
                <c:pt idx="297">
                  <c:v>-4.4000000000000004</c:v>
                </c:pt>
                <c:pt idx="298">
                  <c:v>-4.7</c:v>
                </c:pt>
                <c:pt idx="299">
                  <c:v>-1.2</c:v>
                </c:pt>
                <c:pt idx="300">
                  <c:v>-2.1</c:v>
                </c:pt>
                <c:pt idx="301">
                  <c:v>-3.9</c:v>
                </c:pt>
                <c:pt idx="302">
                  <c:v>-4.0999999999999996</c:v>
                </c:pt>
                <c:pt idx="303">
                  <c:v>-4.9000000000000004</c:v>
                </c:pt>
                <c:pt idx="304">
                  <c:v>-6.8</c:v>
                </c:pt>
                <c:pt idx="305">
                  <c:v>-7</c:v>
                </c:pt>
                <c:pt idx="306">
                  <c:v>-6.4</c:v>
                </c:pt>
                <c:pt idx="307">
                  <c:v>-6.3</c:v>
                </c:pt>
                <c:pt idx="308">
                  <c:v>-5.3</c:v>
                </c:pt>
                <c:pt idx="309">
                  <c:v>-6.6</c:v>
                </c:pt>
                <c:pt idx="310">
                  <c:v>-6.8</c:v>
                </c:pt>
                <c:pt idx="311">
                  <c:v>-7.3</c:v>
                </c:pt>
                <c:pt idx="312">
                  <c:v>-7.5</c:v>
                </c:pt>
                <c:pt idx="313">
                  <c:v>-7.5</c:v>
                </c:pt>
                <c:pt idx="314">
                  <c:v>-8</c:v>
                </c:pt>
                <c:pt idx="315">
                  <c:v>-6.7</c:v>
                </c:pt>
                <c:pt idx="316">
                  <c:v>-6.9</c:v>
                </c:pt>
                <c:pt idx="317">
                  <c:v>-7.1</c:v>
                </c:pt>
                <c:pt idx="318">
                  <c:v>-4.2</c:v>
                </c:pt>
                <c:pt idx="319">
                  <c:v>-5</c:v>
                </c:pt>
                <c:pt idx="320">
                  <c:v>-5.0999999999999996</c:v>
                </c:pt>
                <c:pt idx="321">
                  <c:v>-5.4</c:v>
                </c:pt>
                <c:pt idx="322">
                  <c:v>-5.0999999999999996</c:v>
                </c:pt>
                <c:pt idx="323">
                  <c:v>-4.5999999999999996</c:v>
                </c:pt>
                <c:pt idx="324">
                  <c:v>-5.4</c:v>
                </c:pt>
                <c:pt idx="325">
                  <c:v>-6.1</c:v>
                </c:pt>
                <c:pt idx="326">
                  <c:v>-6.4</c:v>
                </c:pt>
                <c:pt idx="327">
                  <c:v>-6.9</c:v>
                </c:pt>
                <c:pt idx="328">
                  <c:v>-7.5</c:v>
                </c:pt>
                <c:pt idx="329">
                  <c:v>-9.1</c:v>
                </c:pt>
                <c:pt idx="330">
                  <c:v>-8.4</c:v>
                </c:pt>
                <c:pt idx="331">
                  <c:v>-7.9</c:v>
                </c:pt>
                <c:pt idx="332">
                  <c:v>-6.5</c:v>
                </c:pt>
                <c:pt idx="333">
                  <c:v>-6.8</c:v>
                </c:pt>
                <c:pt idx="334">
                  <c:v>-6.2</c:v>
                </c:pt>
                <c:pt idx="335">
                  <c:v>-6.6</c:v>
                </c:pt>
                <c:pt idx="336">
                  <c:v>-7.1</c:v>
                </c:pt>
                <c:pt idx="337">
                  <c:v>-6.6</c:v>
                </c:pt>
                <c:pt idx="338">
                  <c:v>-6.2</c:v>
                </c:pt>
                <c:pt idx="339">
                  <c:v>-6.4</c:v>
                </c:pt>
                <c:pt idx="340">
                  <c:v>-7</c:v>
                </c:pt>
                <c:pt idx="341">
                  <c:v>-5.7</c:v>
                </c:pt>
                <c:pt idx="342">
                  <c:v>-6.2</c:v>
                </c:pt>
                <c:pt idx="343">
                  <c:v>-6</c:v>
                </c:pt>
                <c:pt idx="344">
                  <c:v>-7.1</c:v>
                </c:pt>
                <c:pt idx="345">
                  <c:v>-7.1</c:v>
                </c:pt>
                <c:pt idx="346">
                  <c:v>-7.4</c:v>
                </c:pt>
                <c:pt idx="347">
                  <c:v>-8.5</c:v>
                </c:pt>
                <c:pt idx="348">
                  <c:v>-8.3000000000000007</c:v>
                </c:pt>
                <c:pt idx="349">
                  <c:v>-7.9</c:v>
                </c:pt>
                <c:pt idx="350">
                  <c:v>-7.1</c:v>
                </c:pt>
                <c:pt idx="351">
                  <c:v>-6.9</c:v>
                </c:pt>
                <c:pt idx="352">
                  <c:v>-7.1</c:v>
                </c:pt>
                <c:pt idx="353">
                  <c:v>-5.8</c:v>
                </c:pt>
                <c:pt idx="354">
                  <c:v>-6.5</c:v>
                </c:pt>
                <c:pt idx="355">
                  <c:v>-7.8</c:v>
                </c:pt>
                <c:pt idx="356">
                  <c:v>-7</c:v>
                </c:pt>
                <c:pt idx="357">
                  <c:v>-6.6</c:v>
                </c:pt>
                <c:pt idx="358">
                  <c:v>-7.1</c:v>
                </c:pt>
                <c:pt idx="359">
                  <c:v>-6.8</c:v>
                </c:pt>
                <c:pt idx="360">
                  <c:v>-5.9</c:v>
                </c:pt>
                <c:pt idx="361">
                  <c:v>-8.1999999999999993</c:v>
                </c:pt>
                <c:pt idx="362">
                  <c:v>-8.1999999999999993</c:v>
                </c:pt>
                <c:pt idx="363">
                  <c:v>-8.3000000000000007</c:v>
                </c:pt>
                <c:pt idx="364">
                  <c:v>-8.4</c:v>
                </c:pt>
                <c:pt idx="365">
                  <c:v>-8.8000000000000007</c:v>
                </c:pt>
                <c:pt idx="366">
                  <c:v>-8.6</c:v>
                </c:pt>
                <c:pt idx="367">
                  <c:v>-8.8000000000000007</c:v>
                </c:pt>
                <c:pt idx="368">
                  <c:v>-8.1999999999999993</c:v>
                </c:pt>
                <c:pt idx="369">
                  <c:v>-8.1999999999999993</c:v>
                </c:pt>
                <c:pt idx="370">
                  <c:v>-7.8</c:v>
                </c:pt>
                <c:pt idx="371">
                  <c:v>-7.2</c:v>
                </c:pt>
                <c:pt idx="372">
                  <c:v>-7.7</c:v>
                </c:pt>
                <c:pt idx="373">
                  <c:v>-7.6</c:v>
                </c:pt>
                <c:pt idx="374">
                  <c:v>-7.3</c:v>
                </c:pt>
                <c:pt idx="375">
                  <c:v>-6.3</c:v>
                </c:pt>
                <c:pt idx="376">
                  <c:v>-5.6</c:v>
                </c:pt>
                <c:pt idx="377">
                  <c:v>-5.3</c:v>
                </c:pt>
                <c:pt idx="378">
                  <c:v>-6.1</c:v>
                </c:pt>
                <c:pt idx="379">
                  <c:v>-5.7</c:v>
                </c:pt>
                <c:pt idx="380">
                  <c:v>-6.3</c:v>
                </c:pt>
                <c:pt idx="381">
                  <c:v>-6.3</c:v>
                </c:pt>
                <c:pt idx="382">
                  <c:v>-7.1</c:v>
                </c:pt>
                <c:pt idx="383">
                  <c:v>-5.8</c:v>
                </c:pt>
                <c:pt idx="384">
                  <c:v>-6</c:v>
                </c:pt>
                <c:pt idx="385">
                  <c:v>-6.6</c:v>
                </c:pt>
                <c:pt idx="386">
                  <c:v>-7.3</c:v>
                </c:pt>
                <c:pt idx="387">
                  <c:v>-7.2</c:v>
                </c:pt>
                <c:pt idx="388">
                  <c:v>-7.4</c:v>
                </c:pt>
                <c:pt idx="389">
                  <c:v>-7.4</c:v>
                </c:pt>
                <c:pt idx="390">
                  <c:v>-7.3</c:v>
                </c:pt>
                <c:pt idx="391">
                  <c:v>-7.5</c:v>
                </c:pt>
                <c:pt idx="392">
                  <c:v>-7.4</c:v>
                </c:pt>
                <c:pt idx="393">
                  <c:v>-8.5</c:v>
                </c:pt>
                <c:pt idx="394">
                  <c:v>-8.3000000000000007</c:v>
                </c:pt>
                <c:pt idx="395">
                  <c:v>-8.1</c:v>
                </c:pt>
                <c:pt idx="396">
                  <c:v>-8.4</c:v>
                </c:pt>
                <c:pt idx="397">
                  <c:v>-8.3000000000000007</c:v>
                </c:pt>
                <c:pt idx="398">
                  <c:v>-8.6</c:v>
                </c:pt>
                <c:pt idx="399">
                  <c:v>-8.4</c:v>
                </c:pt>
                <c:pt idx="400">
                  <c:v>-8.4</c:v>
                </c:pt>
                <c:pt idx="401">
                  <c:v>-8.1999999999999993</c:v>
                </c:pt>
                <c:pt idx="402">
                  <c:v>-8.1999999999999993</c:v>
                </c:pt>
                <c:pt idx="403">
                  <c:v>-7.8</c:v>
                </c:pt>
                <c:pt idx="404">
                  <c:v>-6.9</c:v>
                </c:pt>
                <c:pt idx="405">
                  <c:v>-7.8</c:v>
                </c:pt>
                <c:pt idx="406">
                  <c:v>-7.3</c:v>
                </c:pt>
                <c:pt idx="407">
                  <c:v>-7.1</c:v>
                </c:pt>
                <c:pt idx="408">
                  <c:v>-6.2</c:v>
                </c:pt>
                <c:pt idx="409">
                  <c:v>-5.0999999999999996</c:v>
                </c:pt>
                <c:pt idx="410">
                  <c:v>-4.5</c:v>
                </c:pt>
                <c:pt idx="411">
                  <c:v>-3</c:v>
                </c:pt>
                <c:pt idx="412">
                  <c:v>-2.2999999999999998</c:v>
                </c:pt>
                <c:pt idx="413">
                  <c:v>-1</c:v>
                </c:pt>
                <c:pt idx="414">
                  <c:v>0.8</c:v>
                </c:pt>
                <c:pt idx="415">
                  <c:v>3.4</c:v>
                </c:pt>
                <c:pt idx="416">
                  <c:v>3.6</c:v>
                </c:pt>
                <c:pt idx="417">
                  <c:v>3.5</c:v>
                </c:pt>
                <c:pt idx="418">
                  <c:v>3.5</c:v>
                </c:pt>
                <c:pt idx="419">
                  <c:v>3.4</c:v>
                </c:pt>
                <c:pt idx="420">
                  <c:v>2.9</c:v>
                </c:pt>
                <c:pt idx="421">
                  <c:v>1</c:v>
                </c:pt>
                <c:pt idx="422">
                  <c:v>1.3</c:v>
                </c:pt>
                <c:pt idx="423">
                  <c:v>2</c:v>
                </c:pt>
                <c:pt idx="424">
                  <c:v>1.6</c:v>
                </c:pt>
                <c:pt idx="425">
                  <c:v>2.2000000000000002</c:v>
                </c:pt>
                <c:pt idx="426">
                  <c:v>2.2999999999999998</c:v>
                </c:pt>
                <c:pt idx="427">
                  <c:v>2</c:v>
                </c:pt>
                <c:pt idx="428">
                  <c:v>2.6</c:v>
                </c:pt>
                <c:pt idx="429">
                  <c:v>1.7</c:v>
                </c:pt>
                <c:pt idx="430">
                  <c:v>1.9</c:v>
                </c:pt>
                <c:pt idx="431">
                  <c:v>1.5</c:v>
                </c:pt>
                <c:pt idx="432">
                  <c:v>1.1000000000000001</c:v>
                </c:pt>
                <c:pt idx="433">
                  <c:v>0.6</c:v>
                </c:pt>
                <c:pt idx="434">
                  <c:v>1</c:v>
                </c:pt>
                <c:pt idx="435">
                  <c:v>1.1000000000000001</c:v>
                </c:pt>
                <c:pt idx="436">
                  <c:v>0</c:v>
                </c:pt>
                <c:pt idx="437">
                  <c:v>1.1000000000000001</c:v>
                </c:pt>
                <c:pt idx="438">
                  <c:v>0.1</c:v>
                </c:pt>
                <c:pt idx="439">
                  <c:v>-0.5</c:v>
                </c:pt>
                <c:pt idx="440">
                  <c:v>-1.1000000000000001</c:v>
                </c:pt>
                <c:pt idx="441">
                  <c:v>-1.9</c:v>
                </c:pt>
                <c:pt idx="442">
                  <c:v>-2.9</c:v>
                </c:pt>
                <c:pt idx="443">
                  <c:v>-3.3</c:v>
                </c:pt>
                <c:pt idx="444">
                  <c:v>-2.9</c:v>
                </c:pt>
                <c:pt idx="445">
                  <c:v>-2</c:v>
                </c:pt>
                <c:pt idx="446">
                  <c:v>-3</c:v>
                </c:pt>
                <c:pt idx="447">
                  <c:v>-2.1</c:v>
                </c:pt>
                <c:pt idx="448">
                  <c:v>-3.1</c:v>
                </c:pt>
                <c:pt idx="449">
                  <c:v>-2.9</c:v>
                </c:pt>
                <c:pt idx="450">
                  <c:v>-2.6</c:v>
                </c:pt>
                <c:pt idx="451">
                  <c:v>-3.6</c:v>
                </c:pt>
                <c:pt idx="452">
                  <c:v>-3.4</c:v>
                </c:pt>
                <c:pt idx="453">
                  <c:v>-3.6</c:v>
                </c:pt>
                <c:pt idx="454">
                  <c:v>-4.3</c:v>
                </c:pt>
                <c:pt idx="455">
                  <c:v>-4.5</c:v>
                </c:pt>
                <c:pt idx="456">
                  <c:v>-4.9000000000000004</c:v>
                </c:pt>
                <c:pt idx="457">
                  <c:v>-4.3</c:v>
                </c:pt>
                <c:pt idx="458">
                  <c:v>-4.3</c:v>
                </c:pt>
                <c:pt idx="459">
                  <c:v>-2.9</c:v>
                </c:pt>
                <c:pt idx="460">
                  <c:v>-2.6</c:v>
                </c:pt>
                <c:pt idx="461">
                  <c:v>-1.8</c:v>
                </c:pt>
                <c:pt idx="462">
                  <c:v>-1.3</c:v>
                </c:pt>
                <c:pt idx="463">
                  <c:v>-2.1</c:v>
                </c:pt>
                <c:pt idx="464">
                  <c:v>-2</c:v>
                </c:pt>
                <c:pt idx="465">
                  <c:v>-0.9</c:v>
                </c:pt>
                <c:pt idx="466">
                  <c:v>-1.9</c:v>
                </c:pt>
                <c:pt idx="467">
                  <c:v>-3</c:v>
                </c:pt>
                <c:pt idx="468">
                  <c:v>-3.7</c:v>
                </c:pt>
                <c:pt idx="469">
                  <c:v>-3</c:v>
                </c:pt>
                <c:pt idx="470">
                  <c:v>-3</c:v>
                </c:pt>
                <c:pt idx="471">
                  <c:v>-1.6</c:v>
                </c:pt>
                <c:pt idx="472">
                  <c:v>-1.6</c:v>
                </c:pt>
                <c:pt idx="473">
                  <c:v>-1.8</c:v>
                </c:pt>
                <c:pt idx="474">
                  <c:v>-2.6</c:v>
                </c:pt>
                <c:pt idx="475">
                  <c:v>-2.4</c:v>
                </c:pt>
                <c:pt idx="476">
                  <c:v>-2.2999999999999998</c:v>
                </c:pt>
                <c:pt idx="477">
                  <c:v>-2.7</c:v>
                </c:pt>
                <c:pt idx="478">
                  <c:v>-2.1</c:v>
                </c:pt>
                <c:pt idx="479">
                  <c:v>-2</c:v>
                </c:pt>
                <c:pt idx="480">
                  <c:v>-2.5</c:v>
                </c:pt>
                <c:pt idx="481">
                  <c:v>-3.2</c:v>
                </c:pt>
                <c:pt idx="482">
                  <c:v>-2.6</c:v>
                </c:pt>
                <c:pt idx="483">
                  <c:v>-2.7</c:v>
                </c:pt>
                <c:pt idx="484">
                  <c:v>-2.2999999999999998</c:v>
                </c:pt>
                <c:pt idx="485">
                  <c:v>-2.8</c:v>
                </c:pt>
                <c:pt idx="486">
                  <c:v>-3.7</c:v>
                </c:pt>
                <c:pt idx="487">
                  <c:v>-3.7</c:v>
                </c:pt>
                <c:pt idx="488">
                  <c:v>-4.5999999999999996</c:v>
                </c:pt>
                <c:pt idx="489">
                  <c:v>-4.2</c:v>
                </c:pt>
                <c:pt idx="490">
                  <c:v>-4.3</c:v>
                </c:pt>
                <c:pt idx="491">
                  <c:v>-3.1</c:v>
                </c:pt>
                <c:pt idx="492">
                  <c:v>-3.2</c:v>
                </c:pt>
                <c:pt idx="493">
                  <c:v>-4.9000000000000004</c:v>
                </c:pt>
                <c:pt idx="494">
                  <c:v>-3.3</c:v>
                </c:pt>
                <c:pt idx="495">
                  <c:v>-4.9000000000000004</c:v>
                </c:pt>
                <c:pt idx="496">
                  <c:v>-5.3</c:v>
                </c:pt>
                <c:pt idx="497">
                  <c:v>-4.5</c:v>
                </c:pt>
                <c:pt idx="498">
                  <c:v>-5.5</c:v>
                </c:pt>
                <c:pt idx="499">
                  <c:v>-5.8</c:v>
                </c:pt>
                <c:pt idx="500">
                  <c:v>-4.8</c:v>
                </c:pt>
                <c:pt idx="501">
                  <c:v>-4.5</c:v>
                </c:pt>
                <c:pt idx="502">
                  <c:v>-4.3</c:v>
                </c:pt>
                <c:pt idx="503">
                  <c:v>-3.7</c:v>
                </c:pt>
                <c:pt idx="504">
                  <c:v>-4</c:v>
                </c:pt>
                <c:pt idx="505">
                  <c:v>-3.7</c:v>
                </c:pt>
                <c:pt idx="506">
                  <c:v>-2.9</c:v>
                </c:pt>
                <c:pt idx="507">
                  <c:v>-2.2999999999999998</c:v>
                </c:pt>
                <c:pt idx="508">
                  <c:v>-1.7</c:v>
                </c:pt>
                <c:pt idx="509">
                  <c:v>-2</c:v>
                </c:pt>
                <c:pt idx="510">
                  <c:v>-1.4</c:v>
                </c:pt>
                <c:pt idx="511">
                  <c:v>-1.6</c:v>
                </c:pt>
                <c:pt idx="512">
                  <c:v>-1.2</c:v>
                </c:pt>
                <c:pt idx="513">
                  <c:v>-3</c:v>
                </c:pt>
                <c:pt idx="514">
                  <c:v>-2.4</c:v>
                </c:pt>
                <c:pt idx="515">
                  <c:v>-2.6</c:v>
                </c:pt>
                <c:pt idx="516">
                  <c:v>-2.7</c:v>
                </c:pt>
                <c:pt idx="517">
                  <c:v>-2</c:v>
                </c:pt>
                <c:pt idx="518">
                  <c:v>-2.8</c:v>
                </c:pt>
                <c:pt idx="519">
                  <c:v>-3.5</c:v>
                </c:pt>
                <c:pt idx="520">
                  <c:v>-4.4000000000000004</c:v>
                </c:pt>
                <c:pt idx="521">
                  <c:v>-4.2</c:v>
                </c:pt>
                <c:pt idx="522">
                  <c:v>-4.8</c:v>
                </c:pt>
                <c:pt idx="523">
                  <c:v>-5.6</c:v>
                </c:pt>
                <c:pt idx="524">
                  <c:v>-4.7</c:v>
                </c:pt>
                <c:pt idx="525">
                  <c:v>-5.3</c:v>
                </c:pt>
                <c:pt idx="526">
                  <c:v>-5</c:v>
                </c:pt>
                <c:pt idx="527">
                  <c:v>-4.2</c:v>
                </c:pt>
                <c:pt idx="528">
                  <c:v>-3</c:v>
                </c:pt>
                <c:pt idx="529">
                  <c:v>-3.5</c:v>
                </c:pt>
                <c:pt idx="530">
                  <c:v>-4.3</c:v>
                </c:pt>
                <c:pt idx="531">
                  <c:v>-5.7</c:v>
                </c:pt>
                <c:pt idx="532">
                  <c:v>-4.2</c:v>
                </c:pt>
                <c:pt idx="533">
                  <c:v>-5.4</c:v>
                </c:pt>
                <c:pt idx="534">
                  <c:v>-5.5</c:v>
                </c:pt>
                <c:pt idx="535">
                  <c:v>-4.3</c:v>
                </c:pt>
                <c:pt idx="536">
                  <c:v>-4.5</c:v>
                </c:pt>
                <c:pt idx="537">
                  <c:v>-3.2</c:v>
                </c:pt>
                <c:pt idx="538">
                  <c:v>-3.7</c:v>
                </c:pt>
                <c:pt idx="539">
                  <c:v>-5.2</c:v>
                </c:pt>
                <c:pt idx="540">
                  <c:v>-5.8</c:v>
                </c:pt>
                <c:pt idx="541">
                  <c:v>-6.3</c:v>
                </c:pt>
                <c:pt idx="542">
                  <c:v>-6.8</c:v>
                </c:pt>
                <c:pt idx="543">
                  <c:v>-7.3</c:v>
                </c:pt>
                <c:pt idx="544">
                  <c:v>-7.4</c:v>
                </c:pt>
                <c:pt idx="545">
                  <c:v>-7.7</c:v>
                </c:pt>
                <c:pt idx="546">
                  <c:v>-7.8</c:v>
                </c:pt>
                <c:pt idx="547">
                  <c:v>-8.3000000000000007</c:v>
                </c:pt>
                <c:pt idx="548">
                  <c:v>-8.4</c:v>
                </c:pt>
                <c:pt idx="549">
                  <c:v>-7.4</c:v>
                </c:pt>
                <c:pt idx="550">
                  <c:v>-7.1</c:v>
                </c:pt>
                <c:pt idx="551">
                  <c:v>-7.3</c:v>
                </c:pt>
                <c:pt idx="552">
                  <c:v>-6</c:v>
                </c:pt>
                <c:pt idx="553">
                  <c:v>-6.3</c:v>
                </c:pt>
                <c:pt idx="554">
                  <c:v>-8</c:v>
                </c:pt>
                <c:pt idx="555">
                  <c:v>-7.9</c:v>
                </c:pt>
                <c:pt idx="556">
                  <c:v>-7.6</c:v>
                </c:pt>
                <c:pt idx="557">
                  <c:v>-5.9</c:v>
                </c:pt>
                <c:pt idx="558">
                  <c:v>-5.7</c:v>
                </c:pt>
                <c:pt idx="559">
                  <c:v>-5.8</c:v>
                </c:pt>
                <c:pt idx="560">
                  <c:v>-5.9</c:v>
                </c:pt>
                <c:pt idx="561">
                  <c:v>-5.0999999999999996</c:v>
                </c:pt>
                <c:pt idx="562">
                  <c:v>-4.8</c:v>
                </c:pt>
                <c:pt idx="563">
                  <c:v>-5.0999999999999996</c:v>
                </c:pt>
                <c:pt idx="564">
                  <c:v>-3.9</c:v>
                </c:pt>
                <c:pt idx="565">
                  <c:v>-5</c:v>
                </c:pt>
                <c:pt idx="566">
                  <c:v>-4.7</c:v>
                </c:pt>
                <c:pt idx="567">
                  <c:v>-5.0999999999999996</c:v>
                </c:pt>
                <c:pt idx="568">
                  <c:v>-5.8</c:v>
                </c:pt>
                <c:pt idx="569">
                  <c:v>-6.9</c:v>
                </c:pt>
                <c:pt idx="570">
                  <c:v>-6.2</c:v>
                </c:pt>
                <c:pt idx="571">
                  <c:v>-5.6</c:v>
                </c:pt>
                <c:pt idx="572">
                  <c:v>-5.7</c:v>
                </c:pt>
                <c:pt idx="573">
                  <c:v>-5.6</c:v>
                </c:pt>
                <c:pt idx="574">
                  <c:v>-5.3</c:v>
                </c:pt>
                <c:pt idx="575">
                  <c:v>-4.3</c:v>
                </c:pt>
                <c:pt idx="576">
                  <c:v>-4.5</c:v>
                </c:pt>
                <c:pt idx="577">
                  <c:v>-5.8</c:v>
                </c:pt>
                <c:pt idx="578">
                  <c:v>-5.6</c:v>
                </c:pt>
                <c:pt idx="579">
                  <c:v>-6</c:v>
                </c:pt>
                <c:pt idx="580">
                  <c:v>-6.2</c:v>
                </c:pt>
                <c:pt idx="581">
                  <c:v>-6.6</c:v>
                </c:pt>
                <c:pt idx="582">
                  <c:v>-6.1</c:v>
                </c:pt>
                <c:pt idx="583">
                  <c:v>-6</c:v>
                </c:pt>
                <c:pt idx="584">
                  <c:v>-7.3</c:v>
                </c:pt>
                <c:pt idx="585">
                  <c:v>-6</c:v>
                </c:pt>
                <c:pt idx="586">
                  <c:v>-6.6</c:v>
                </c:pt>
                <c:pt idx="587">
                  <c:v>-7.2</c:v>
                </c:pt>
                <c:pt idx="588">
                  <c:v>-5.8</c:v>
                </c:pt>
                <c:pt idx="589">
                  <c:v>-6.5</c:v>
                </c:pt>
                <c:pt idx="590">
                  <c:v>-6</c:v>
                </c:pt>
                <c:pt idx="591">
                  <c:v>-6.9</c:v>
                </c:pt>
                <c:pt idx="592">
                  <c:v>-6.8</c:v>
                </c:pt>
                <c:pt idx="593">
                  <c:v>-6.7</c:v>
                </c:pt>
                <c:pt idx="594">
                  <c:v>-6.5</c:v>
                </c:pt>
                <c:pt idx="595">
                  <c:v>-6.4</c:v>
                </c:pt>
                <c:pt idx="596">
                  <c:v>-6.1</c:v>
                </c:pt>
                <c:pt idx="597">
                  <c:v>-6.3</c:v>
                </c:pt>
                <c:pt idx="598">
                  <c:v>-6.4</c:v>
                </c:pt>
                <c:pt idx="599">
                  <c:v>-7</c:v>
                </c:pt>
                <c:pt idx="600">
                  <c:v>-7.6</c:v>
                </c:pt>
                <c:pt idx="601">
                  <c:v>-7.2</c:v>
                </c:pt>
                <c:pt idx="602">
                  <c:v>-6.2</c:v>
                </c:pt>
                <c:pt idx="603">
                  <c:v>-5.3</c:v>
                </c:pt>
                <c:pt idx="604">
                  <c:v>-5.9</c:v>
                </c:pt>
                <c:pt idx="605">
                  <c:v>-4.4000000000000004</c:v>
                </c:pt>
                <c:pt idx="606">
                  <c:v>-5.0999999999999996</c:v>
                </c:pt>
                <c:pt idx="607">
                  <c:v>-6.8</c:v>
                </c:pt>
                <c:pt idx="608">
                  <c:v>-7</c:v>
                </c:pt>
                <c:pt idx="609">
                  <c:v>-6.5</c:v>
                </c:pt>
                <c:pt idx="610">
                  <c:v>-5.9</c:v>
                </c:pt>
                <c:pt idx="611">
                  <c:v>-6.8</c:v>
                </c:pt>
                <c:pt idx="612">
                  <c:v>-6.5</c:v>
                </c:pt>
                <c:pt idx="613">
                  <c:v>-6.2</c:v>
                </c:pt>
                <c:pt idx="614">
                  <c:v>-7</c:v>
                </c:pt>
                <c:pt idx="615">
                  <c:v>-8</c:v>
                </c:pt>
                <c:pt idx="616">
                  <c:v>-7.6</c:v>
                </c:pt>
                <c:pt idx="617">
                  <c:v>-9.3000000000000007</c:v>
                </c:pt>
                <c:pt idx="618">
                  <c:v>-7.7</c:v>
                </c:pt>
                <c:pt idx="619">
                  <c:v>-7.7</c:v>
                </c:pt>
                <c:pt idx="620">
                  <c:v>-6.5</c:v>
                </c:pt>
                <c:pt idx="621">
                  <c:v>-6.7</c:v>
                </c:pt>
                <c:pt idx="622">
                  <c:v>-6.8</c:v>
                </c:pt>
                <c:pt idx="623">
                  <c:v>-7.3</c:v>
                </c:pt>
                <c:pt idx="624">
                  <c:v>-8</c:v>
                </c:pt>
                <c:pt idx="625">
                  <c:v>-7.2</c:v>
                </c:pt>
                <c:pt idx="626">
                  <c:v>-8.1999999999999993</c:v>
                </c:pt>
                <c:pt idx="627">
                  <c:v>-7.1</c:v>
                </c:pt>
                <c:pt idx="628">
                  <c:v>-8.4</c:v>
                </c:pt>
                <c:pt idx="629">
                  <c:v>-8.4</c:v>
                </c:pt>
                <c:pt idx="630">
                  <c:v>-8.6</c:v>
                </c:pt>
                <c:pt idx="631">
                  <c:v>-8.8000000000000007</c:v>
                </c:pt>
                <c:pt idx="632">
                  <c:v>-7.6</c:v>
                </c:pt>
                <c:pt idx="633">
                  <c:v>-7.3</c:v>
                </c:pt>
                <c:pt idx="634">
                  <c:v>-8</c:v>
                </c:pt>
                <c:pt idx="635">
                  <c:v>-7.7</c:v>
                </c:pt>
                <c:pt idx="636">
                  <c:v>-7.4</c:v>
                </c:pt>
                <c:pt idx="637">
                  <c:v>-7.6</c:v>
                </c:pt>
                <c:pt idx="638">
                  <c:v>-8.5</c:v>
                </c:pt>
                <c:pt idx="639">
                  <c:v>-7.7</c:v>
                </c:pt>
                <c:pt idx="640">
                  <c:v>-9.5</c:v>
                </c:pt>
                <c:pt idx="641">
                  <c:v>-9.1999999999999993</c:v>
                </c:pt>
                <c:pt idx="642">
                  <c:v>-9.1</c:v>
                </c:pt>
                <c:pt idx="643">
                  <c:v>-8.6999999999999993</c:v>
                </c:pt>
                <c:pt idx="644">
                  <c:v>-7.3</c:v>
                </c:pt>
                <c:pt idx="645">
                  <c:v>-7.3</c:v>
                </c:pt>
                <c:pt idx="646">
                  <c:v>-6</c:v>
                </c:pt>
                <c:pt idx="647">
                  <c:v>-4.3</c:v>
                </c:pt>
                <c:pt idx="648">
                  <c:v>-3.1</c:v>
                </c:pt>
                <c:pt idx="649">
                  <c:v>-3.8</c:v>
                </c:pt>
                <c:pt idx="650">
                  <c:v>-2.6</c:v>
                </c:pt>
                <c:pt idx="651">
                  <c:v>-2.7</c:v>
                </c:pt>
                <c:pt idx="652">
                  <c:v>-3.1</c:v>
                </c:pt>
                <c:pt idx="653">
                  <c:v>-3.3</c:v>
                </c:pt>
                <c:pt idx="654">
                  <c:v>-1.6</c:v>
                </c:pt>
                <c:pt idx="655">
                  <c:v>-1.6</c:v>
                </c:pt>
                <c:pt idx="656">
                  <c:v>0</c:v>
                </c:pt>
                <c:pt idx="657">
                  <c:v>0.5</c:v>
                </c:pt>
                <c:pt idx="658">
                  <c:v>0.8</c:v>
                </c:pt>
                <c:pt idx="659">
                  <c:v>0.8</c:v>
                </c:pt>
                <c:pt idx="660">
                  <c:v>0.7</c:v>
                </c:pt>
                <c:pt idx="661">
                  <c:v>0.3</c:v>
                </c:pt>
                <c:pt idx="662">
                  <c:v>-0.4</c:v>
                </c:pt>
                <c:pt idx="663">
                  <c:v>-0.7</c:v>
                </c:pt>
                <c:pt idx="664">
                  <c:v>-0.4</c:v>
                </c:pt>
                <c:pt idx="665">
                  <c:v>-0.3</c:v>
                </c:pt>
                <c:pt idx="666">
                  <c:v>0</c:v>
                </c:pt>
                <c:pt idx="667">
                  <c:v>-0.5</c:v>
                </c:pt>
                <c:pt idx="668">
                  <c:v>-0.4</c:v>
                </c:pt>
                <c:pt idx="669">
                  <c:v>0.4</c:v>
                </c:pt>
                <c:pt idx="670">
                  <c:v>-0.3</c:v>
                </c:pt>
                <c:pt idx="671">
                  <c:v>0.3</c:v>
                </c:pt>
                <c:pt idx="672">
                  <c:v>0.4</c:v>
                </c:pt>
                <c:pt idx="673">
                  <c:v>0.4</c:v>
                </c:pt>
                <c:pt idx="674">
                  <c:v>-0.4</c:v>
                </c:pt>
                <c:pt idx="675">
                  <c:v>-0.8</c:v>
                </c:pt>
                <c:pt idx="676">
                  <c:v>-0.2</c:v>
                </c:pt>
                <c:pt idx="677">
                  <c:v>0.8</c:v>
                </c:pt>
                <c:pt idx="678">
                  <c:v>0.4</c:v>
                </c:pt>
              </c:numCache>
            </c:numRef>
          </c:yVal>
        </c:ser>
        <c:axId val="81610240"/>
        <c:axId val="81611776"/>
      </c:scatterChart>
      <c:valAx>
        <c:axId val="81610240"/>
        <c:scaling>
          <c:orientation val="minMax"/>
          <c:max val="33.5"/>
          <c:min val="-342.06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" sourceLinked="1"/>
        <c:tickLblPos val="nextTo"/>
        <c:crossAx val="81611776"/>
        <c:crossesAt val="-20"/>
        <c:crossBetween val="midCat"/>
        <c:majorUnit val="41.727960000000003"/>
        <c:minorUnit val="4.6364400000000003"/>
      </c:valAx>
      <c:valAx>
        <c:axId val="81611776"/>
        <c:scaling>
          <c:orientation val="minMax"/>
          <c:max val="5"/>
          <c:min val="-10"/>
        </c:scaling>
        <c:axPos val="l"/>
        <c:majorGridlines/>
        <c:numFmt formatCode="0" sourceLinked="0"/>
        <c:tickLblPos val="nextTo"/>
        <c:crossAx val="81610240"/>
        <c:crossesAt val="-10000000000"/>
        <c:crossBetween val="midCat"/>
        <c:majorUnit val="1"/>
        <c:minorUnit val="0.4"/>
      </c:val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1680064284739946E-2"/>
          <c:y val="0.10052650918635216"/>
          <c:w val="0.85875971910571203"/>
          <c:h val="0.73117838048021777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Data!$W$2:$W$1000</c:f>
              <c:numCache>
                <c:formatCode>0.000</c:formatCode>
                <c:ptCount val="999"/>
                <c:pt idx="0">
                  <c:v>-341.87684410000003</c:v>
                </c:pt>
                <c:pt idx="1">
                  <c:v>-340.33011914663797</c:v>
                </c:pt>
                <c:pt idx="2">
                  <c:v>-338.78339419327591</c:v>
                </c:pt>
                <c:pt idx="3">
                  <c:v>-337.23666923991385</c:v>
                </c:pt>
                <c:pt idx="4">
                  <c:v>-335.68994428655179</c:v>
                </c:pt>
                <c:pt idx="5">
                  <c:v>-334.14321933318973</c:v>
                </c:pt>
                <c:pt idx="6">
                  <c:v>-332.59649437982767</c:v>
                </c:pt>
                <c:pt idx="7">
                  <c:v>-331.04976942646562</c:v>
                </c:pt>
                <c:pt idx="8">
                  <c:v>-329.50304447310356</c:v>
                </c:pt>
                <c:pt idx="9">
                  <c:v>-327.9563195197415</c:v>
                </c:pt>
                <c:pt idx="10">
                  <c:v>-326.40959456637944</c:v>
                </c:pt>
                <c:pt idx="11">
                  <c:v>-324.86286961301738</c:v>
                </c:pt>
                <c:pt idx="12">
                  <c:v>-323.31614465965532</c:v>
                </c:pt>
                <c:pt idx="13">
                  <c:v>-321.76941970629326</c:v>
                </c:pt>
                <c:pt idx="14">
                  <c:v>-320.2226947529312</c:v>
                </c:pt>
                <c:pt idx="15">
                  <c:v>-318.67596979956915</c:v>
                </c:pt>
                <c:pt idx="16">
                  <c:v>-317.12924484620709</c:v>
                </c:pt>
                <c:pt idx="17">
                  <c:v>-315.58251989284503</c:v>
                </c:pt>
                <c:pt idx="18">
                  <c:v>-314.03579493948297</c:v>
                </c:pt>
                <c:pt idx="19">
                  <c:v>-312.48906998612091</c:v>
                </c:pt>
                <c:pt idx="20">
                  <c:v>-310.94234503275885</c:v>
                </c:pt>
                <c:pt idx="21">
                  <c:v>-309.39562007939679</c:v>
                </c:pt>
                <c:pt idx="22">
                  <c:v>-307.84889512603473</c:v>
                </c:pt>
                <c:pt idx="23">
                  <c:v>-306.30217017267267</c:v>
                </c:pt>
                <c:pt idx="24">
                  <c:v>-304.75544521931062</c:v>
                </c:pt>
                <c:pt idx="25">
                  <c:v>-303.20872026594856</c:v>
                </c:pt>
                <c:pt idx="26">
                  <c:v>-301.6619953125865</c:v>
                </c:pt>
                <c:pt idx="27">
                  <c:v>-300.11527035922444</c:v>
                </c:pt>
                <c:pt idx="28">
                  <c:v>-298.56854540586238</c:v>
                </c:pt>
                <c:pt idx="29">
                  <c:v>-297.02182045250032</c:v>
                </c:pt>
                <c:pt idx="30">
                  <c:v>-295.47509549913826</c:v>
                </c:pt>
                <c:pt idx="31">
                  <c:v>-293.9283705457762</c:v>
                </c:pt>
                <c:pt idx="32">
                  <c:v>-292.38164559241415</c:v>
                </c:pt>
                <c:pt idx="33">
                  <c:v>-290.83492063905209</c:v>
                </c:pt>
                <c:pt idx="34">
                  <c:v>-289.28819568569003</c:v>
                </c:pt>
                <c:pt idx="35">
                  <c:v>-287.74147073232797</c:v>
                </c:pt>
                <c:pt idx="36">
                  <c:v>-286.19474577896591</c:v>
                </c:pt>
                <c:pt idx="37">
                  <c:v>-284.64802082560385</c:v>
                </c:pt>
                <c:pt idx="38">
                  <c:v>-283.10129587224179</c:v>
                </c:pt>
                <c:pt idx="39">
                  <c:v>-281.55457091887973</c:v>
                </c:pt>
                <c:pt idx="40">
                  <c:v>-280.00784596551767</c:v>
                </c:pt>
                <c:pt idx="41">
                  <c:v>-278.46112101215562</c:v>
                </c:pt>
                <c:pt idx="42">
                  <c:v>-276.91439605879356</c:v>
                </c:pt>
                <c:pt idx="43">
                  <c:v>-275.3676711054315</c:v>
                </c:pt>
                <c:pt idx="44">
                  <c:v>-273.82094615206944</c:v>
                </c:pt>
                <c:pt idx="45">
                  <c:v>-272.27422119870738</c:v>
                </c:pt>
                <c:pt idx="46">
                  <c:v>-270.72749624534532</c:v>
                </c:pt>
                <c:pt idx="47">
                  <c:v>-269.18077129198326</c:v>
                </c:pt>
                <c:pt idx="48">
                  <c:v>-267.6340463386212</c:v>
                </c:pt>
                <c:pt idx="49">
                  <c:v>-266.08732138525914</c:v>
                </c:pt>
                <c:pt idx="50">
                  <c:v>-264.54059643189709</c:v>
                </c:pt>
                <c:pt idx="51">
                  <c:v>-262.99387147853503</c:v>
                </c:pt>
                <c:pt idx="52">
                  <c:v>-261.44714652517297</c:v>
                </c:pt>
                <c:pt idx="53">
                  <c:v>-259.90042157181091</c:v>
                </c:pt>
                <c:pt idx="54">
                  <c:v>-258.35369661844885</c:v>
                </c:pt>
                <c:pt idx="55">
                  <c:v>-256.80697166508679</c:v>
                </c:pt>
                <c:pt idx="56">
                  <c:v>-255.26024671172473</c:v>
                </c:pt>
                <c:pt idx="57">
                  <c:v>-253.71352175836267</c:v>
                </c:pt>
                <c:pt idx="58">
                  <c:v>-252.16679680500062</c:v>
                </c:pt>
                <c:pt idx="59">
                  <c:v>-250.62007185163856</c:v>
                </c:pt>
                <c:pt idx="60">
                  <c:v>-249.0733468982765</c:v>
                </c:pt>
                <c:pt idx="61">
                  <c:v>-247.52662194491444</c:v>
                </c:pt>
                <c:pt idx="62">
                  <c:v>-245.97989699155238</c:v>
                </c:pt>
                <c:pt idx="63">
                  <c:v>-244.43317203819032</c:v>
                </c:pt>
                <c:pt idx="64">
                  <c:v>-242.88644708482826</c:v>
                </c:pt>
                <c:pt idx="65">
                  <c:v>-241.3397221314662</c:v>
                </c:pt>
                <c:pt idx="66">
                  <c:v>-239.79299717810414</c:v>
                </c:pt>
                <c:pt idx="67">
                  <c:v>-238.24627222474209</c:v>
                </c:pt>
                <c:pt idx="68">
                  <c:v>-236.69954727138003</c:v>
                </c:pt>
                <c:pt idx="69">
                  <c:v>-235.15282231801797</c:v>
                </c:pt>
                <c:pt idx="70">
                  <c:v>-233.60609736465591</c:v>
                </c:pt>
                <c:pt idx="71">
                  <c:v>-232.05937241129385</c:v>
                </c:pt>
                <c:pt idx="72">
                  <c:v>-230.51264745793179</c:v>
                </c:pt>
                <c:pt idx="73">
                  <c:v>-228.96592250456973</c:v>
                </c:pt>
                <c:pt idx="74">
                  <c:v>-227.41919755120767</c:v>
                </c:pt>
                <c:pt idx="75">
                  <c:v>-225.87247259784561</c:v>
                </c:pt>
                <c:pt idx="76">
                  <c:v>-224.32574764448356</c:v>
                </c:pt>
                <c:pt idx="77">
                  <c:v>-222.7790226911215</c:v>
                </c:pt>
                <c:pt idx="78">
                  <c:v>-221.23229773775944</c:v>
                </c:pt>
                <c:pt idx="79">
                  <c:v>-219.68557278439738</c:v>
                </c:pt>
                <c:pt idx="80">
                  <c:v>-218.13884783103532</c:v>
                </c:pt>
                <c:pt idx="81">
                  <c:v>-216.59212287767326</c:v>
                </c:pt>
                <c:pt idx="82">
                  <c:v>-215.0453979243112</c:v>
                </c:pt>
                <c:pt idx="83">
                  <c:v>-213.49867297094914</c:v>
                </c:pt>
                <c:pt idx="84">
                  <c:v>-211.95194801758709</c:v>
                </c:pt>
                <c:pt idx="85">
                  <c:v>-210.40522306422503</c:v>
                </c:pt>
                <c:pt idx="86">
                  <c:v>-208.85849811086297</c:v>
                </c:pt>
                <c:pt idx="87">
                  <c:v>-207.31177315750091</c:v>
                </c:pt>
                <c:pt idx="88">
                  <c:v>-205.76504820413885</c:v>
                </c:pt>
                <c:pt idx="89">
                  <c:v>-204.21832325077679</c:v>
                </c:pt>
                <c:pt idx="90">
                  <c:v>-202.67159829741473</c:v>
                </c:pt>
                <c:pt idx="91">
                  <c:v>-201.12487334405267</c:v>
                </c:pt>
                <c:pt idx="92">
                  <c:v>-199.57814839069061</c:v>
                </c:pt>
                <c:pt idx="93">
                  <c:v>-198.03142343732856</c:v>
                </c:pt>
                <c:pt idx="94">
                  <c:v>-196.4846984839665</c:v>
                </c:pt>
                <c:pt idx="95">
                  <c:v>-194.93797353060444</c:v>
                </c:pt>
                <c:pt idx="96">
                  <c:v>-193.39124857724238</c:v>
                </c:pt>
                <c:pt idx="97">
                  <c:v>-191.84452362388032</c:v>
                </c:pt>
                <c:pt idx="98">
                  <c:v>-190.29779867051826</c:v>
                </c:pt>
                <c:pt idx="99">
                  <c:v>-188.7510737171562</c:v>
                </c:pt>
                <c:pt idx="100">
                  <c:v>-187.20434876379414</c:v>
                </c:pt>
                <c:pt idx="101">
                  <c:v>-185.65762381043209</c:v>
                </c:pt>
                <c:pt idx="102">
                  <c:v>-184.11089885707003</c:v>
                </c:pt>
                <c:pt idx="103">
                  <c:v>-182.56417390370797</c:v>
                </c:pt>
                <c:pt idx="104">
                  <c:v>-181.01744895034591</c:v>
                </c:pt>
                <c:pt idx="105">
                  <c:v>-179.47072399698385</c:v>
                </c:pt>
                <c:pt idx="106">
                  <c:v>-177.92399904362179</c:v>
                </c:pt>
                <c:pt idx="107">
                  <c:v>-176.37727409025973</c:v>
                </c:pt>
                <c:pt idx="108">
                  <c:v>-174.83054913689767</c:v>
                </c:pt>
                <c:pt idx="109">
                  <c:v>-173.28382418353561</c:v>
                </c:pt>
                <c:pt idx="110">
                  <c:v>-171.73709923017356</c:v>
                </c:pt>
                <c:pt idx="111">
                  <c:v>-170.1903742768115</c:v>
                </c:pt>
                <c:pt idx="112">
                  <c:v>-168.64364932344944</c:v>
                </c:pt>
                <c:pt idx="113">
                  <c:v>-167.09692437008738</c:v>
                </c:pt>
                <c:pt idx="114">
                  <c:v>-165.55019941672532</c:v>
                </c:pt>
                <c:pt idx="115">
                  <c:v>-164.00347446336326</c:v>
                </c:pt>
                <c:pt idx="116">
                  <c:v>-162.4567495100012</c:v>
                </c:pt>
                <c:pt idx="117">
                  <c:v>-160.91002455663914</c:v>
                </c:pt>
                <c:pt idx="118">
                  <c:v>-159.36329960327708</c:v>
                </c:pt>
                <c:pt idx="119">
                  <c:v>-157.81657464991503</c:v>
                </c:pt>
                <c:pt idx="120">
                  <c:v>-156.26984969655297</c:v>
                </c:pt>
                <c:pt idx="121">
                  <c:v>-154.72312474319091</c:v>
                </c:pt>
                <c:pt idx="122">
                  <c:v>-153.17639978982885</c:v>
                </c:pt>
                <c:pt idx="123">
                  <c:v>-151.62967483646679</c:v>
                </c:pt>
                <c:pt idx="124">
                  <c:v>-150.08294988310473</c:v>
                </c:pt>
                <c:pt idx="125">
                  <c:v>-148.53622492974267</c:v>
                </c:pt>
                <c:pt idx="126">
                  <c:v>-146.98949997638061</c:v>
                </c:pt>
                <c:pt idx="127">
                  <c:v>-145.44277502301856</c:v>
                </c:pt>
                <c:pt idx="128">
                  <c:v>-143.8960500696565</c:v>
                </c:pt>
                <c:pt idx="129">
                  <c:v>-142.34932511629444</c:v>
                </c:pt>
                <c:pt idx="130">
                  <c:v>-140.80260016293238</c:v>
                </c:pt>
                <c:pt idx="131">
                  <c:v>-139.25587520957032</c:v>
                </c:pt>
                <c:pt idx="132">
                  <c:v>-137.70915025620826</c:v>
                </c:pt>
                <c:pt idx="133">
                  <c:v>-136.1624253028462</c:v>
                </c:pt>
                <c:pt idx="134">
                  <c:v>-134.61570034948414</c:v>
                </c:pt>
                <c:pt idx="135">
                  <c:v>-133.06897539612208</c:v>
                </c:pt>
                <c:pt idx="136">
                  <c:v>-131.52225044276003</c:v>
                </c:pt>
                <c:pt idx="137">
                  <c:v>-129.97552548939797</c:v>
                </c:pt>
                <c:pt idx="138">
                  <c:v>-128.42880053603591</c:v>
                </c:pt>
                <c:pt idx="139">
                  <c:v>-126.88207558267386</c:v>
                </c:pt>
                <c:pt idx="140">
                  <c:v>-125.33535062931182</c:v>
                </c:pt>
                <c:pt idx="141">
                  <c:v>-123.78862567594977</c:v>
                </c:pt>
                <c:pt idx="142">
                  <c:v>-122.24190072258773</c:v>
                </c:pt>
                <c:pt idx="143">
                  <c:v>-120.69517576922568</c:v>
                </c:pt>
                <c:pt idx="144">
                  <c:v>-119.14845081586364</c:v>
                </c:pt>
                <c:pt idx="145">
                  <c:v>-117.6017258625016</c:v>
                </c:pt>
                <c:pt idx="146">
                  <c:v>-116.05500090913955</c:v>
                </c:pt>
                <c:pt idx="147">
                  <c:v>-114.50827595577751</c:v>
                </c:pt>
                <c:pt idx="148">
                  <c:v>-112.96155100241546</c:v>
                </c:pt>
                <c:pt idx="149">
                  <c:v>-111.41482604905342</c:v>
                </c:pt>
                <c:pt idx="150">
                  <c:v>-109.86810109569137</c:v>
                </c:pt>
                <c:pt idx="151">
                  <c:v>-108.32137614232933</c:v>
                </c:pt>
                <c:pt idx="152">
                  <c:v>-106.77465118896728</c:v>
                </c:pt>
                <c:pt idx="153">
                  <c:v>-105.22792623560524</c:v>
                </c:pt>
                <c:pt idx="154">
                  <c:v>-103.68120128224319</c:v>
                </c:pt>
                <c:pt idx="155">
                  <c:v>-102.13447632888115</c:v>
                </c:pt>
                <c:pt idx="156">
                  <c:v>-100.5877513755191</c:v>
                </c:pt>
                <c:pt idx="157">
                  <c:v>-99.04102642215706</c:v>
                </c:pt>
                <c:pt idx="158">
                  <c:v>-97.494301468795015</c:v>
                </c:pt>
                <c:pt idx="159">
                  <c:v>-95.947576515432971</c:v>
                </c:pt>
                <c:pt idx="160">
                  <c:v>-94.400851562070926</c:v>
                </c:pt>
                <c:pt idx="161">
                  <c:v>-92.854126608708881</c:v>
                </c:pt>
                <c:pt idx="162">
                  <c:v>-91.307401655346837</c:v>
                </c:pt>
                <c:pt idx="163">
                  <c:v>-89.760676701984792</c:v>
                </c:pt>
                <c:pt idx="164">
                  <c:v>-88.213951748622748</c:v>
                </c:pt>
                <c:pt idx="165">
                  <c:v>-86.667226795260703</c:v>
                </c:pt>
                <c:pt idx="166">
                  <c:v>-85.120501841898658</c:v>
                </c:pt>
                <c:pt idx="167">
                  <c:v>-83.573776888536614</c:v>
                </c:pt>
                <c:pt idx="168">
                  <c:v>-82.027051935174569</c:v>
                </c:pt>
                <c:pt idx="169">
                  <c:v>-80.480326981812524</c:v>
                </c:pt>
                <c:pt idx="170">
                  <c:v>-78.93360202845048</c:v>
                </c:pt>
                <c:pt idx="171">
                  <c:v>-77.386877075088435</c:v>
                </c:pt>
                <c:pt idx="172">
                  <c:v>-75.840152121726391</c:v>
                </c:pt>
                <c:pt idx="173">
                  <c:v>-74.293427168364346</c:v>
                </c:pt>
                <c:pt idx="174">
                  <c:v>-72.746702215002301</c:v>
                </c:pt>
                <c:pt idx="175">
                  <c:v>-71.199977261640257</c:v>
                </c:pt>
                <c:pt idx="176">
                  <c:v>-69.653252308278212</c:v>
                </c:pt>
                <c:pt idx="177">
                  <c:v>-68.106527354916167</c:v>
                </c:pt>
                <c:pt idx="178">
                  <c:v>-66.559802401554123</c:v>
                </c:pt>
                <c:pt idx="179">
                  <c:v>-65.013077448192078</c:v>
                </c:pt>
                <c:pt idx="180">
                  <c:v>-63.466352494830026</c:v>
                </c:pt>
                <c:pt idx="181">
                  <c:v>-61.919627541467975</c:v>
                </c:pt>
                <c:pt idx="182">
                  <c:v>-60.372902588105923</c:v>
                </c:pt>
                <c:pt idx="183">
                  <c:v>-58.826177634743871</c:v>
                </c:pt>
                <c:pt idx="184">
                  <c:v>-57.279452681381819</c:v>
                </c:pt>
                <c:pt idx="185">
                  <c:v>-55.732727728019768</c:v>
                </c:pt>
                <c:pt idx="186">
                  <c:v>-54.186002774657716</c:v>
                </c:pt>
                <c:pt idx="187">
                  <c:v>-52.639277821295664</c:v>
                </c:pt>
                <c:pt idx="188">
                  <c:v>-51.092552867933613</c:v>
                </c:pt>
                <c:pt idx="189">
                  <c:v>-49.545827914571561</c:v>
                </c:pt>
                <c:pt idx="190">
                  <c:v>-47.999102961209509</c:v>
                </c:pt>
                <c:pt idx="191">
                  <c:v>-46.452378007847457</c:v>
                </c:pt>
                <c:pt idx="192">
                  <c:v>-44.905653054485406</c:v>
                </c:pt>
                <c:pt idx="193">
                  <c:v>-43.358928101123354</c:v>
                </c:pt>
                <c:pt idx="194">
                  <c:v>-41.812203147761302</c:v>
                </c:pt>
                <c:pt idx="195">
                  <c:v>-40.26547819439925</c:v>
                </c:pt>
                <c:pt idx="196">
                  <c:v>-38.718753241037199</c:v>
                </c:pt>
                <c:pt idx="197">
                  <c:v>-37.172028287675147</c:v>
                </c:pt>
                <c:pt idx="198">
                  <c:v>-35.625303334313095</c:v>
                </c:pt>
                <c:pt idx="199">
                  <c:v>-34.078578380951043</c:v>
                </c:pt>
                <c:pt idx="200">
                  <c:v>-32.531853427588992</c:v>
                </c:pt>
                <c:pt idx="201">
                  <c:v>-30.98512847422694</c:v>
                </c:pt>
                <c:pt idx="202">
                  <c:v>-29.438403520864888</c:v>
                </c:pt>
                <c:pt idx="203">
                  <c:v>-27.891678567502836</c:v>
                </c:pt>
                <c:pt idx="204">
                  <c:v>-26.344953614140785</c:v>
                </c:pt>
                <c:pt idx="205">
                  <c:v>-24.798228660778733</c:v>
                </c:pt>
                <c:pt idx="206">
                  <c:v>-23.251503707416681</c:v>
                </c:pt>
                <c:pt idx="207">
                  <c:v>-21.70477875405463</c:v>
                </c:pt>
                <c:pt idx="208">
                  <c:v>-20.158053800692578</c:v>
                </c:pt>
                <c:pt idx="209">
                  <c:v>-18.611328847330526</c:v>
                </c:pt>
                <c:pt idx="210">
                  <c:v>-17.064603893968474</c:v>
                </c:pt>
                <c:pt idx="211">
                  <c:v>-15.517878940606424</c:v>
                </c:pt>
                <c:pt idx="212">
                  <c:v>-13.971153987244374</c:v>
                </c:pt>
                <c:pt idx="213">
                  <c:v>-12.424429033882324</c:v>
                </c:pt>
                <c:pt idx="214">
                  <c:v>-10.877704080520274</c:v>
                </c:pt>
                <c:pt idx="215">
                  <c:v>-9.3309791271582245</c:v>
                </c:pt>
                <c:pt idx="216">
                  <c:v>-7.7842541737961746</c:v>
                </c:pt>
                <c:pt idx="217">
                  <c:v>-6.2375292204341246</c:v>
                </c:pt>
                <c:pt idx="218">
                  <c:v>-4.6908042670720747</c:v>
                </c:pt>
                <c:pt idx="219">
                  <c:v>-3.1440793137100247</c:v>
                </c:pt>
                <c:pt idx="220">
                  <c:v>-1.5973543603479747</c:v>
                </c:pt>
                <c:pt idx="221">
                  <c:v>-5.0629406985924774E-2</c:v>
                </c:pt>
                <c:pt idx="222">
                  <c:v>1.4960955463761252</c:v>
                </c:pt>
                <c:pt idx="223">
                  <c:v>3.0428204997381751</c:v>
                </c:pt>
                <c:pt idx="224">
                  <c:v>4.5895454531002251</c:v>
                </c:pt>
                <c:pt idx="225">
                  <c:v>6.1362704064622751</c:v>
                </c:pt>
                <c:pt idx="226">
                  <c:v>7.682995359824325</c:v>
                </c:pt>
                <c:pt idx="227">
                  <c:v>9.229720313186375</c:v>
                </c:pt>
              </c:numCache>
            </c:numRef>
          </c:xVal>
          <c:yVal>
            <c:numRef>
              <c:f>Data!$X$2:$X$1000</c:f>
              <c:numCache>
                <c:formatCode>0.00</c:formatCode>
                <c:ptCount val="999"/>
                <c:pt idx="1">
                  <c:v>-1.7</c:v>
                </c:pt>
                <c:pt idx="2">
                  <c:v>-0.56666666666666676</c:v>
                </c:pt>
                <c:pt idx="3">
                  <c:v>3.2666666666666671</c:v>
                </c:pt>
                <c:pt idx="4">
                  <c:v>3.7333333333333329</c:v>
                </c:pt>
                <c:pt idx="5">
                  <c:v>1.8</c:v>
                </c:pt>
                <c:pt idx="6">
                  <c:v>1</c:v>
                </c:pt>
                <c:pt idx="7">
                  <c:v>1.2333333333333334</c:v>
                </c:pt>
                <c:pt idx="8">
                  <c:v>0.35000000000000003</c:v>
                </c:pt>
                <c:pt idx="9">
                  <c:v>-0.6333333333333333</c:v>
                </c:pt>
                <c:pt idx="10">
                  <c:v>-0.9</c:v>
                </c:pt>
                <c:pt idx="11">
                  <c:v>-2.2666666666666666</c:v>
                </c:pt>
                <c:pt idx="12">
                  <c:v>-2.8000000000000003</c:v>
                </c:pt>
                <c:pt idx="13">
                  <c:v>-2.6333333333333333</c:v>
                </c:pt>
                <c:pt idx="14">
                  <c:v>-4</c:v>
                </c:pt>
                <c:pt idx="15">
                  <c:v>-3.0666666666666664</c:v>
                </c:pt>
                <c:pt idx="16">
                  <c:v>-0.8666666666666667</c:v>
                </c:pt>
                <c:pt idx="17">
                  <c:v>-1.0333333333333334</c:v>
                </c:pt>
                <c:pt idx="18">
                  <c:v>-1.7333333333333334</c:v>
                </c:pt>
                <c:pt idx="19">
                  <c:v>-2.6749999999999998</c:v>
                </c:pt>
                <c:pt idx="20">
                  <c:v>-3.4666666666666668</c:v>
                </c:pt>
                <c:pt idx="21">
                  <c:v>-3.6666666666666665</c:v>
                </c:pt>
                <c:pt idx="22">
                  <c:v>-3.8333333333333335</c:v>
                </c:pt>
                <c:pt idx="23">
                  <c:v>-3.5333333333333337</c:v>
                </c:pt>
                <c:pt idx="24">
                  <c:v>-3.5666666666666664</c:v>
                </c:pt>
                <c:pt idx="25">
                  <c:v>-4.3999999999999995</c:v>
                </c:pt>
                <c:pt idx="26">
                  <c:v>-4.2333333333333334</c:v>
                </c:pt>
                <c:pt idx="27">
                  <c:v>-4.3</c:v>
                </c:pt>
                <c:pt idx="28">
                  <c:v>-5.3999999999999995</c:v>
                </c:pt>
                <c:pt idx="29">
                  <c:v>-4.7249999999999996</c:v>
                </c:pt>
                <c:pt idx="30">
                  <c:v>-5.166666666666667</c:v>
                </c:pt>
                <c:pt idx="31">
                  <c:v>-4.5666666666666664</c:v>
                </c:pt>
                <c:pt idx="32">
                  <c:v>-3.4666666666666668</c:v>
                </c:pt>
                <c:pt idx="33">
                  <c:v>-2.7666666666666671</c:v>
                </c:pt>
                <c:pt idx="34">
                  <c:v>-2.1999999999999997</c:v>
                </c:pt>
                <c:pt idx="35">
                  <c:v>-2.9</c:v>
                </c:pt>
                <c:pt idx="36">
                  <c:v>-3.2000000000000006</c:v>
                </c:pt>
                <c:pt idx="37">
                  <c:v>-3.8666666666666667</c:v>
                </c:pt>
                <c:pt idx="38">
                  <c:v>-4.0333333333333332</c:v>
                </c:pt>
                <c:pt idx="39">
                  <c:v>-5.7333333333333334</c:v>
                </c:pt>
                <c:pt idx="40">
                  <c:v>-6.75</c:v>
                </c:pt>
                <c:pt idx="41">
                  <c:v>-7.0333333333333341</c:v>
                </c:pt>
                <c:pt idx="42">
                  <c:v>-6.4666666666666677</c:v>
                </c:pt>
                <c:pt idx="43">
                  <c:v>-6.9666666666666659</c:v>
                </c:pt>
                <c:pt idx="44">
                  <c:v>-6.9333333333333336</c:v>
                </c:pt>
                <c:pt idx="45">
                  <c:v>-7.5999999999999988</c:v>
                </c:pt>
                <c:pt idx="46">
                  <c:v>-7.5</c:v>
                </c:pt>
                <c:pt idx="47">
                  <c:v>-8.2333333333333325</c:v>
                </c:pt>
                <c:pt idx="48">
                  <c:v>-7.333333333333333</c:v>
                </c:pt>
                <c:pt idx="49">
                  <c:v>-7</c:v>
                </c:pt>
                <c:pt idx="50">
                  <c:v>-7</c:v>
                </c:pt>
                <c:pt idx="51">
                  <c:v>-6.1</c:v>
                </c:pt>
                <c:pt idx="52">
                  <c:v>-7.0666666666666664</c:v>
                </c:pt>
                <c:pt idx="53">
                  <c:v>-6.3</c:v>
                </c:pt>
                <c:pt idx="54">
                  <c:v>-5.6000000000000005</c:v>
                </c:pt>
                <c:pt idx="55">
                  <c:v>-5.9666666666666659</c:v>
                </c:pt>
                <c:pt idx="56">
                  <c:v>-6.666666666666667</c:v>
                </c:pt>
                <c:pt idx="57">
                  <c:v>-7.2333333333333334</c:v>
                </c:pt>
                <c:pt idx="58">
                  <c:v>-7.166666666666667</c:v>
                </c:pt>
                <c:pt idx="59">
                  <c:v>-7.1000000000000005</c:v>
                </c:pt>
                <c:pt idx="60">
                  <c:v>-4.8666666666666663</c:v>
                </c:pt>
                <c:pt idx="61">
                  <c:v>-5.5333333333333341</c:v>
                </c:pt>
                <c:pt idx="62">
                  <c:v>-3.6</c:v>
                </c:pt>
                <c:pt idx="63">
                  <c:v>1.0666666666666667</c:v>
                </c:pt>
                <c:pt idx="64">
                  <c:v>2.5333333333333332</c:v>
                </c:pt>
                <c:pt idx="65">
                  <c:v>-6.666666666666668E-2</c:v>
                </c:pt>
                <c:pt idx="66">
                  <c:v>-1.7666666666666668</c:v>
                </c:pt>
                <c:pt idx="67">
                  <c:v>-1.7999999999999998</c:v>
                </c:pt>
                <c:pt idx="68">
                  <c:v>-2.0666666666666664</c:v>
                </c:pt>
                <c:pt idx="69">
                  <c:v>-4.7</c:v>
                </c:pt>
                <c:pt idx="70">
                  <c:v>-5.0333333333333332</c:v>
                </c:pt>
                <c:pt idx="71">
                  <c:v>-5.5666666666666664</c:v>
                </c:pt>
                <c:pt idx="72">
                  <c:v>-6.2750000000000004</c:v>
                </c:pt>
                <c:pt idx="73">
                  <c:v>-4.6000000000000005</c:v>
                </c:pt>
                <c:pt idx="74">
                  <c:v>-5.8</c:v>
                </c:pt>
                <c:pt idx="75">
                  <c:v>-6.3</c:v>
                </c:pt>
                <c:pt idx="76">
                  <c:v>-5.666666666666667</c:v>
                </c:pt>
                <c:pt idx="77">
                  <c:v>-4.2</c:v>
                </c:pt>
                <c:pt idx="78">
                  <c:v>-3.4</c:v>
                </c:pt>
                <c:pt idx="79">
                  <c:v>-1.8333333333333333</c:v>
                </c:pt>
                <c:pt idx="80">
                  <c:v>0.6333333333333333</c:v>
                </c:pt>
                <c:pt idx="81">
                  <c:v>0.26666666666666666</c:v>
                </c:pt>
                <c:pt idx="82">
                  <c:v>-0.56666666666666665</c:v>
                </c:pt>
                <c:pt idx="83">
                  <c:v>-1.375</c:v>
                </c:pt>
                <c:pt idx="84">
                  <c:v>-1.9333333333333336</c:v>
                </c:pt>
                <c:pt idx="85">
                  <c:v>-2.6666666666666665</c:v>
                </c:pt>
                <c:pt idx="86">
                  <c:v>-2.9666666666666663</c:v>
                </c:pt>
                <c:pt idx="87">
                  <c:v>-3.4333333333333336</c:v>
                </c:pt>
                <c:pt idx="88">
                  <c:v>-3.4</c:v>
                </c:pt>
                <c:pt idx="89">
                  <c:v>-3.8666666666666667</c:v>
                </c:pt>
                <c:pt idx="90">
                  <c:v>-2.1</c:v>
                </c:pt>
                <c:pt idx="91">
                  <c:v>-1.0666666666666667</c:v>
                </c:pt>
                <c:pt idx="92">
                  <c:v>0.10000000000000002</c:v>
                </c:pt>
                <c:pt idx="93">
                  <c:v>-0.73333333333333339</c:v>
                </c:pt>
                <c:pt idx="94">
                  <c:v>-2.3000000000000003</c:v>
                </c:pt>
                <c:pt idx="95">
                  <c:v>-2.7666666666666671</c:v>
                </c:pt>
                <c:pt idx="96">
                  <c:v>-4.1000000000000005</c:v>
                </c:pt>
                <c:pt idx="97">
                  <c:v>-4.6333333333333337</c:v>
                </c:pt>
                <c:pt idx="98">
                  <c:v>-2.6666666666666665</c:v>
                </c:pt>
                <c:pt idx="99">
                  <c:v>-4.3</c:v>
                </c:pt>
                <c:pt idx="100">
                  <c:v>-6.7333333333333343</c:v>
                </c:pt>
                <c:pt idx="101">
                  <c:v>-6.0666666666666664</c:v>
                </c:pt>
                <c:pt idx="102">
                  <c:v>-7.2</c:v>
                </c:pt>
                <c:pt idx="103">
                  <c:v>-7.3999999999999995</c:v>
                </c:pt>
                <c:pt idx="104">
                  <c:v>-5.8</c:v>
                </c:pt>
                <c:pt idx="105">
                  <c:v>-5.2</c:v>
                </c:pt>
                <c:pt idx="106">
                  <c:v>-5.3666666666666671</c:v>
                </c:pt>
                <c:pt idx="107">
                  <c:v>-6.9333333333333336</c:v>
                </c:pt>
                <c:pt idx="108">
                  <c:v>-8.4666666666666668</c:v>
                </c:pt>
                <c:pt idx="109">
                  <c:v>-6.5</c:v>
                </c:pt>
                <c:pt idx="110">
                  <c:v>-6.7666666666666657</c:v>
                </c:pt>
                <c:pt idx="111">
                  <c:v>-6.5333333333333341</c:v>
                </c:pt>
                <c:pt idx="112">
                  <c:v>-5.9666666666666659</c:v>
                </c:pt>
                <c:pt idx="113">
                  <c:v>-7.2</c:v>
                </c:pt>
                <c:pt idx="114">
                  <c:v>-8.2333333333333343</c:v>
                </c:pt>
                <c:pt idx="115">
                  <c:v>-6.7250000000000005</c:v>
                </c:pt>
                <c:pt idx="116">
                  <c:v>-7.1000000000000005</c:v>
                </c:pt>
                <c:pt idx="117">
                  <c:v>-6.833333333333333</c:v>
                </c:pt>
                <c:pt idx="118">
                  <c:v>-7.4333333333333327</c:v>
                </c:pt>
                <c:pt idx="119">
                  <c:v>-8.5000000000000018</c:v>
                </c:pt>
                <c:pt idx="120">
                  <c:v>-8.5333333333333332</c:v>
                </c:pt>
                <c:pt idx="121">
                  <c:v>-7.7333333333333334</c:v>
                </c:pt>
                <c:pt idx="122">
                  <c:v>-7.5333333333333341</c:v>
                </c:pt>
                <c:pt idx="123">
                  <c:v>-5.7333333333333334</c:v>
                </c:pt>
                <c:pt idx="124">
                  <c:v>-6.0333333333333341</c:v>
                </c:pt>
                <c:pt idx="125">
                  <c:v>-6.3999999999999995</c:v>
                </c:pt>
                <c:pt idx="126">
                  <c:v>-6.7749999999999995</c:v>
                </c:pt>
                <c:pt idx="127">
                  <c:v>-7.3666666666666671</c:v>
                </c:pt>
                <c:pt idx="128">
                  <c:v>-7.8</c:v>
                </c:pt>
                <c:pt idx="129">
                  <c:v>-8.2666666666666657</c:v>
                </c:pt>
                <c:pt idx="130">
                  <c:v>-8.4333333333333318</c:v>
                </c:pt>
                <c:pt idx="131">
                  <c:v>-8.2666666666666675</c:v>
                </c:pt>
                <c:pt idx="132">
                  <c:v>-7.5</c:v>
                </c:pt>
                <c:pt idx="133">
                  <c:v>-6.8666666666666663</c:v>
                </c:pt>
                <c:pt idx="134">
                  <c:v>-4.2</c:v>
                </c:pt>
                <c:pt idx="135">
                  <c:v>-0.83333333333333337</c:v>
                </c:pt>
                <c:pt idx="136">
                  <c:v>3.5</c:v>
                </c:pt>
                <c:pt idx="137">
                  <c:v>2.4333333333333331</c:v>
                </c:pt>
                <c:pt idx="138">
                  <c:v>1.6333333333333335</c:v>
                </c:pt>
                <c:pt idx="139">
                  <c:v>2.1666666666666665</c:v>
                </c:pt>
                <c:pt idx="140">
                  <c:v>2.0666666666666664</c:v>
                </c:pt>
                <c:pt idx="141">
                  <c:v>1.0666666666666667</c:v>
                </c:pt>
                <c:pt idx="142">
                  <c:v>0.70000000000000007</c:v>
                </c:pt>
                <c:pt idx="143">
                  <c:v>0.23333333333333339</c:v>
                </c:pt>
                <c:pt idx="144">
                  <c:v>-1.9666666666666668</c:v>
                </c:pt>
                <c:pt idx="145">
                  <c:v>-2.7333333333333329</c:v>
                </c:pt>
                <c:pt idx="146">
                  <c:v>-2.7333333333333329</c:v>
                </c:pt>
                <c:pt idx="147">
                  <c:v>-3.125</c:v>
                </c:pt>
                <c:pt idx="148">
                  <c:v>-4.1333333333333337</c:v>
                </c:pt>
                <c:pt idx="149">
                  <c:v>-4.5</c:v>
                </c:pt>
                <c:pt idx="150">
                  <c:v>-2.4333333333333331</c:v>
                </c:pt>
                <c:pt idx="151">
                  <c:v>-1.8</c:v>
                </c:pt>
                <c:pt idx="152">
                  <c:v>-1.9333333333333333</c:v>
                </c:pt>
                <c:pt idx="153">
                  <c:v>-3.2333333333333329</c:v>
                </c:pt>
                <c:pt idx="154">
                  <c:v>-1.6666666666666667</c:v>
                </c:pt>
                <c:pt idx="155">
                  <c:v>-2.4333333333333331</c:v>
                </c:pt>
                <c:pt idx="156">
                  <c:v>-2.2666666666666671</c:v>
                </c:pt>
                <c:pt idx="157">
                  <c:v>-2.7666666666666671</c:v>
                </c:pt>
                <c:pt idx="158">
                  <c:v>-2.875</c:v>
                </c:pt>
                <c:pt idx="159">
                  <c:v>-4.166666666666667</c:v>
                </c:pt>
                <c:pt idx="160">
                  <c:v>-3.5333333333333337</c:v>
                </c:pt>
                <c:pt idx="161">
                  <c:v>-4.3666666666666663</c:v>
                </c:pt>
                <c:pt idx="162">
                  <c:v>-5.1000000000000005</c:v>
                </c:pt>
                <c:pt idx="163">
                  <c:v>-5.0333333333333332</c:v>
                </c:pt>
                <c:pt idx="164">
                  <c:v>-4</c:v>
                </c:pt>
                <c:pt idx="165">
                  <c:v>-2.9666666666666663</c:v>
                </c:pt>
                <c:pt idx="166">
                  <c:v>-1.7</c:v>
                </c:pt>
                <c:pt idx="167">
                  <c:v>-1.9333333333333333</c:v>
                </c:pt>
                <c:pt idx="168">
                  <c:v>-2.5666666666666669</c:v>
                </c:pt>
                <c:pt idx="169">
                  <c:v>-3.1750000000000003</c:v>
                </c:pt>
                <c:pt idx="170">
                  <c:v>-4.8666666666666663</c:v>
                </c:pt>
                <c:pt idx="171">
                  <c:v>-5</c:v>
                </c:pt>
                <c:pt idx="172">
                  <c:v>-3.5666666666666664</c:v>
                </c:pt>
                <c:pt idx="173">
                  <c:v>-4.7333333333333334</c:v>
                </c:pt>
                <c:pt idx="174">
                  <c:v>-5.0666666666666664</c:v>
                </c:pt>
                <c:pt idx="175">
                  <c:v>-3.8000000000000003</c:v>
                </c:pt>
                <c:pt idx="176">
                  <c:v>-5.7666666666666666</c:v>
                </c:pt>
                <c:pt idx="177">
                  <c:v>-7.166666666666667</c:v>
                </c:pt>
                <c:pt idx="178">
                  <c:v>-7.9333333333333336</c:v>
                </c:pt>
                <c:pt idx="179">
                  <c:v>-7.55</c:v>
                </c:pt>
                <c:pt idx="180">
                  <c:v>-6.7666666666666666</c:v>
                </c:pt>
                <c:pt idx="181">
                  <c:v>-7.1333333333333329</c:v>
                </c:pt>
                <c:pt idx="182">
                  <c:v>-5.8</c:v>
                </c:pt>
                <c:pt idx="183">
                  <c:v>-4.9999999999999991</c:v>
                </c:pt>
                <c:pt idx="184">
                  <c:v>-4.5333333333333341</c:v>
                </c:pt>
                <c:pt idx="185">
                  <c:v>-5.9333333333333327</c:v>
                </c:pt>
                <c:pt idx="186">
                  <c:v>-5.833333333333333</c:v>
                </c:pt>
                <c:pt idx="187">
                  <c:v>-5.0666666666666664</c:v>
                </c:pt>
                <c:pt idx="188">
                  <c:v>-5.3</c:v>
                </c:pt>
                <c:pt idx="189">
                  <c:v>-6.2666666666666657</c:v>
                </c:pt>
                <c:pt idx="190">
                  <c:v>-6.35</c:v>
                </c:pt>
                <c:pt idx="191">
                  <c:v>-6.5333333333333341</c:v>
                </c:pt>
                <c:pt idx="192">
                  <c:v>-6.4666666666666659</c:v>
                </c:pt>
                <c:pt idx="193">
                  <c:v>-6.666666666666667</c:v>
                </c:pt>
                <c:pt idx="194">
                  <c:v>-6.2666666666666666</c:v>
                </c:pt>
                <c:pt idx="195">
                  <c:v>-7</c:v>
                </c:pt>
                <c:pt idx="196">
                  <c:v>-6.2333333333333334</c:v>
                </c:pt>
                <c:pt idx="197">
                  <c:v>-5.1333333333333337</c:v>
                </c:pt>
                <c:pt idx="198">
                  <c:v>-6.7666666666666666</c:v>
                </c:pt>
                <c:pt idx="199">
                  <c:v>-6.3999999999999995</c:v>
                </c:pt>
                <c:pt idx="200">
                  <c:v>-7.0666666666666664</c:v>
                </c:pt>
                <c:pt idx="201">
                  <c:v>-8.0749999999999993</c:v>
                </c:pt>
                <c:pt idx="202">
                  <c:v>-6.666666666666667</c:v>
                </c:pt>
                <c:pt idx="203">
                  <c:v>-7.5</c:v>
                </c:pt>
                <c:pt idx="204">
                  <c:v>-7.8999999999999995</c:v>
                </c:pt>
                <c:pt idx="205">
                  <c:v>-8.6</c:v>
                </c:pt>
                <c:pt idx="206">
                  <c:v>-7.6333333333333329</c:v>
                </c:pt>
                <c:pt idx="207">
                  <c:v>-7.5666666666666673</c:v>
                </c:pt>
                <c:pt idx="208">
                  <c:v>-8.5666666666666664</c:v>
                </c:pt>
                <c:pt idx="209">
                  <c:v>-8.9999999999999982</c:v>
                </c:pt>
                <c:pt idx="210">
                  <c:v>-6.8666666666666671</c:v>
                </c:pt>
                <c:pt idx="211">
                  <c:v>-3.4499999999999997</c:v>
                </c:pt>
                <c:pt idx="212">
                  <c:v>-3.0333333333333337</c:v>
                </c:pt>
                <c:pt idx="213">
                  <c:v>-1.0666666666666667</c:v>
                </c:pt>
                <c:pt idx="214">
                  <c:v>0.70000000000000007</c:v>
                </c:pt>
                <c:pt idx="215">
                  <c:v>0.19999999999999998</c:v>
                </c:pt>
                <c:pt idx="216">
                  <c:v>-0.46666666666666673</c:v>
                </c:pt>
                <c:pt idx="217">
                  <c:v>-0.3</c:v>
                </c:pt>
                <c:pt idx="218">
                  <c:v>0.13333333333333333</c:v>
                </c:pt>
                <c:pt idx="219">
                  <c:v>0.13333333333333333</c:v>
                </c:pt>
                <c:pt idx="220">
                  <c:v>-6.6666666666666652E-2</c:v>
                </c:pt>
                <c:pt idx="221">
                  <c:v>0.4</c:v>
                </c:pt>
              </c:numCache>
            </c:numRef>
          </c:yVal>
        </c:ser>
        <c:axId val="81660544"/>
        <c:axId val="81662336"/>
      </c:scatterChart>
      <c:valAx>
        <c:axId val="81660544"/>
        <c:scaling>
          <c:orientation val="minMax"/>
          <c:max val="33.5"/>
          <c:min val="-342.06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0" sourceLinked="1"/>
        <c:tickLblPos val="nextTo"/>
        <c:crossAx val="81662336"/>
        <c:crossesAt val="-20"/>
        <c:crossBetween val="midCat"/>
        <c:majorUnit val="41.727960000000003"/>
        <c:minorUnit val="13.909320000000001"/>
      </c:valAx>
      <c:valAx>
        <c:axId val="81662336"/>
        <c:scaling>
          <c:orientation val="minMax"/>
          <c:max val="5"/>
          <c:min val="-10"/>
        </c:scaling>
        <c:axPos val="l"/>
        <c:majorGridlines/>
        <c:numFmt formatCode="0" sourceLinked="0"/>
        <c:tickLblPos val="nextTo"/>
        <c:crossAx val="81660544"/>
        <c:crossesAt val="-10000000000"/>
        <c:crossBetween val="midCat"/>
        <c:majorUnit val="1"/>
        <c:minorUnit val="0.4"/>
      </c:valAx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1680064284739946E-2"/>
          <c:y val="0.10052650918635218"/>
          <c:w val="0.85875971910571225"/>
          <c:h val="0.73117838048021777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Data!$AK$2:$AK$1000</c:f>
              <c:numCache>
                <c:formatCode>0.000</c:formatCode>
                <c:ptCount val="999"/>
                <c:pt idx="0">
                  <c:v>-341.87684410000003</c:v>
                </c:pt>
                <c:pt idx="1">
                  <c:v>-337.23666923991385</c:v>
                </c:pt>
                <c:pt idx="2">
                  <c:v>-332.59649437982767</c:v>
                </c:pt>
                <c:pt idx="3">
                  <c:v>-327.9563195197415</c:v>
                </c:pt>
                <c:pt idx="4">
                  <c:v>-323.31614465965532</c:v>
                </c:pt>
                <c:pt idx="5">
                  <c:v>-318.67596979956915</c:v>
                </c:pt>
                <c:pt idx="6">
                  <c:v>-314.03579493948297</c:v>
                </c:pt>
                <c:pt idx="7">
                  <c:v>-309.39562007939679</c:v>
                </c:pt>
                <c:pt idx="8">
                  <c:v>-304.75544521931062</c:v>
                </c:pt>
                <c:pt idx="9">
                  <c:v>-300.11527035922444</c:v>
                </c:pt>
                <c:pt idx="10">
                  <c:v>-295.47509549913826</c:v>
                </c:pt>
                <c:pt idx="11">
                  <c:v>-290.83492063905209</c:v>
                </c:pt>
                <c:pt idx="12">
                  <c:v>-286.19474577896591</c:v>
                </c:pt>
                <c:pt idx="13">
                  <c:v>-281.55457091887973</c:v>
                </c:pt>
                <c:pt idx="14">
                  <c:v>-276.91439605879356</c:v>
                </c:pt>
                <c:pt idx="15">
                  <c:v>-272.27422119870738</c:v>
                </c:pt>
                <c:pt idx="16">
                  <c:v>-267.6340463386212</c:v>
                </c:pt>
                <c:pt idx="17">
                  <c:v>-262.99387147853503</c:v>
                </c:pt>
                <c:pt idx="18">
                  <c:v>-258.35369661844885</c:v>
                </c:pt>
                <c:pt idx="19">
                  <c:v>-253.7135217583627</c:v>
                </c:pt>
                <c:pt idx="20">
                  <c:v>-249.07334689827655</c:v>
                </c:pt>
                <c:pt idx="21">
                  <c:v>-244.43317203819041</c:v>
                </c:pt>
                <c:pt idx="22">
                  <c:v>-239.79299717810426</c:v>
                </c:pt>
                <c:pt idx="23">
                  <c:v>-235.15282231801811</c:v>
                </c:pt>
                <c:pt idx="24">
                  <c:v>-230.51264745793196</c:v>
                </c:pt>
                <c:pt idx="25">
                  <c:v>-225.87247259784581</c:v>
                </c:pt>
                <c:pt idx="26">
                  <c:v>-221.23229773775967</c:v>
                </c:pt>
                <c:pt idx="27">
                  <c:v>-216.59212287767352</c:v>
                </c:pt>
                <c:pt idx="28">
                  <c:v>-211.95194801758737</c:v>
                </c:pt>
                <c:pt idx="29">
                  <c:v>-207.31177315750122</c:v>
                </c:pt>
                <c:pt idx="30">
                  <c:v>-202.67159829741507</c:v>
                </c:pt>
                <c:pt idx="31">
                  <c:v>-198.03142343732893</c:v>
                </c:pt>
                <c:pt idx="32">
                  <c:v>-193.39124857724278</c:v>
                </c:pt>
                <c:pt idx="33">
                  <c:v>-188.75107371715663</c:v>
                </c:pt>
                <c:pt idx="34">
                  <c:v>-184.11089885707048</c:v>
                </c:pt>
                <c:pt idx="35">
                  <c:v>-179.47072399698433</c:v>
                </c:pt>
                <c:pt idx="36">
                  <c:v>-174.83054913689818</c:v>
                </c:pt>
                <c:pt idx="37">
                  <c:v>-170.19037427681204</c:v>
                </c:pt>
                <c:pt idx="38">
                  <c:v>-165.55019941672589</c:v>
                </c:pt>
                <c:pt idx="39">
                  <c:v>-160.91002455663974</c:v>
                </c:pt>
                <c:pt idx="40">
                  <c:v>-156.26984969655359</c:v>
                </c:pt>
                <c:pt idx="41">
                  <c:v>-151.62967483646744</c:v>
                </c:pt>
                <c:pt idx="42">
                  <c:v>-146.9894999763813</c:v>
                </c:pt>
                <c:pt idx="43">
                  <c:v>-142.34932511629515</c:v>
                </c:pt>
                <c:pt idx="44">
                  <c:v>-137.709150256209</c:v>
                </c:pt>
                <c:pt idx="45">
                  <c:v>-133.06897539612285</c:v>
                </c:pt>
                <c:pt idx="46">
                  <c:v>-128.4288005360367</c:v>
                </c:pt>
                <c:pt idx="47">
                  <c:v>-123.78862567595056</c:v>
                </c:pt>
                <c:pt idx="48">
                  <c:v>-119.14845081586441</c:v>
                </c:pt>
                <c:pt idx="49">
                  <c:v>-114.50827595577826</c:v>
                </c:pt>
                <c:pt idx="50">
                  <c:v>-109.86810109569211</c:v>
                </c:pt>
                <c:pt idx="51">
                  <c:v>-105.22792623560596</c:v>
                </c:pt>
                <c:pt idx="52">
                  <c:v>-100.58775137551982</c:v>
                </c:pt>
                <c:pt idx="53">
                  <c:v>-95.947576515433667</c:v>
                </c:pt>
                <c:pt idx="54">
                  <c:v>-91.307401655347519</c:v>
                </c:pt>
                <c:pt idx="55">
                  <c:v>-86.667226795261371</c:v>
                </c:pt>
                <c:pt idx="56">
                  <c:v>-82.027051935175223</c:v>
                </c:pt>
                <c:pt idx="57">
                  <c:v>-77.386877075089075</c:v>
                </c:pt>
                <c:pt idx="58">
                  <c:v>-72.746702215002927</c:v>
                </c:pt>
                <c:pt idx="59">
                  <c:v>-68.106527354916778</c:v>
                </c:pt>
                <c:pt idx="60">
                  <c:v>-63.46635249483063</c:v>
                </c:pt>
                <c:pt idx="61">
                  <c:v>-58.826177634744482</c:v>
                </c:pt>
                <c:pt idx="62">
                  <c:v>-54.186002774658334</c:v>
                </c:pt>
                <c:pt idx="63">
                  <c:v>-49.545827914572186</c:v>
                </c:pt>
                <c:pt idx="64">
                  <c:v>-44.905653054486038</c:v>
                </c:pt>
                <c:pt idx="65">
                  <c:v>-40.26547819439989</c:v>
                </c:pt>
                <c:pt idx="66">
                  <c:v>-35.625303334313742</c:v>
                </c:pt>
                <c:pt idx="67">
                  <c:v>-30.985128474227594</c:v>
                </c:pt>
                <c:pt idx="68">
                  <c:v>-26.344953614141446</c:v>
                </c:pt>
                <c:pt idx="69">
                  <c:v>-21.704778754055297</c:v>
                </c:pt>
                <c:pt idx="70">
                  <c:v>-17.064603893969149</c:v>
                </c:pt>
                <c:pt idx="71">
                  <c:v>-12.424429033882999</c:v>
                </c:pt>
                <c:pt idx="72">
                  <c:v>-7.7842541737968496</c:v>
                </c:pt>
                <c:pt idx="73">
                  <c:v>-3.1440793137106997</c:v>
                </c:pt>
                <c:pt idx="74">
                  <c:v>1.4960955463754502</c:v>
                </c:pt>
                <c:pt idx="75">
                  <c:v>6.1362704064616</c:v>
                </c:pt>
                <c:pt idx="76">
                  <c:v>10.77644526654775</c:v>
                </c:pt>
                <c:pt idx="77">
                  <c:v>15.4166201266339</c:v>
                </c:pt>
                <c:pt idx="78">
                  <c:v>20.05679498672005</c:v>
                </c:pt>
                <c:pt idx="79">
                  <c:v>24.696969846806198</c:v>
                </c:pt>
              </c:numCache>
            </c:numRef>
          </c:xVal>
          <c:yVal>
            <c:numRef>
              <c:f>Data!$AL$2:$AL$1000</c:f>
              <c:numCache>
                <c:formatCode>0.00</c:formatCode>
                <c:ptCount val="999"/>
                <c:pt idx="1">
                  <c:v>2.1444444444444444</c:v>
                </c:pt>
                <c:pt idx="2">
                  <c:v>1.3444444444444443</c:v>
                </c:pt>
                <c:pt idx="3">
                  <c:v>-0.31999999999999995</c:v>
                </c:pt>
                <c:pt idx="4">
                  <c:v>-2.5666666666666664</c:v>
                </c:pt>
                <c:pt idx="5">
                  <c:v>-2.6444444444444439</c:v>
                </c:pt>
                <c:pt idx="6">
                  <c:v>-1.9</c:v>
                </c:pt>
                <c:pt idx="7">
                  <c:v>-3.6555555555555554</c:v>
                </c:pt>
                <c:pt idx="8">
                  <c:v>-3.8333333333333335</c:v>
                </c:pt>
                <c:pt idx="9">
                  <c:v>-4.6444444444444439</c:v>
                </c:pt>
                <c:pt idx="10">
                  <c:v>-4.8100000000000005</c:v>
                </c:pt>
                <c:pt idx="11">
                  <c:v>-2.8111111111111109</c:v>
                </c:pt>
                <c:pt idx="12">
                  <c:v>-3.322222222222222</c:v>
                </c:pt>
                <c:pt idx="13">
                  <c:v>-5.6300000000000008</c:v>
                </c:pt>
                <c:pt idx="14">
                  <c:v>-6.822222222222222</c:v>
                </c:pt>
                <c:pt idx="15">
                  <c:v>-7.3444444444444441</c:v>
                </c:pt>
                <c:pt idx="16">
                  <c:v>-7.5222222222222221</c:v>
                </c:pt>
                <c:pt idx="17">
                  <c:v>-6.660000000000001</c:v>
                </c:pt>
                <c:pt idx="18">
                  <c:v>-5.9555555555555548</c:v>
                </c:pt>
                <c:pt idx="19">
                  <c:v>-7.0222222222222221</c:v>
                </c:pt>
                <c:pt idx="20">
                  <c:v>-5.8333333333333321</c:v>
                </c:pt>
                <c:pt idx="21">
                  <c:v>-0.3600000000000001</c:v>
                </c:pt>
                <c:pt idx="22">
                  <c:v>-1.211111111111111</c:v>
                </c:pt>
                <c:pt idx="23">
                  <c:v>-3.9333333333333331</c:v>
                </c:pt>
                <c:pt idx="24">
                  <c:v>-5.5599999999999987</c:v>
                </c:pt>
                <c:pt idx="25">
                  <c:v>-5.9222222222222216</c:v>
                </c:pt>
                <c:pt idx="26">
                  <c:v>-3.1444444444444444</c:v>
                </c:pt>
                <c:pt idx="27">
                  <c:v>0.11111111111111113</c:v>
                </c:pt>
                <c:pt idx="28">
                  <c:v>-1.9299999999999997</c:v>
                </c:pt>
                <c:pt idx="29">
                  <c:v>-3.2666666666666666</c:v>
                </c:pt>
                <c:pt idx="30">
                  <c:v>-2.3444444444444441</c:v>
                </c:pt>
                <c:pt idx="31">
                  <c:v>-1.1099999999999999</c:v>
                </c:pt>
                <c:pt idx="32">
                  <c:v>-3.8333333333333335</c:v>
                </c:pt>
                <c:pt idx="33">
                  <c:v>-4.5666666666666664</c:v>
                </c:pt>
                <c:pt idx="34">
                  <c:v>-6.8888888888888893</c:v>
                </c:pt>
                <c:pt idx="35">
                  <c:v>-5.49</c:v>
                </c:pt>
                <c:pt idx="36">
                  <c:v>-7.2999999999999989</c:v>
                </c:pt>
                <c:pt idx="37">
                  <c:v>-6.4222222222222225</c:v>
                </c:pt>
                <c:pt idx="38">
                  <c:v>-7.32</c:v>
                </c:pt>
                <c:pt idx="39">
                  <c:v>-7.1222222222222218</c:v>
                </c:pt>
                <c:pt idx="40">
                  <c:v>-8.2555555555555564</c:v>
                </c:pt>
                <c:pt idx="41">
                  <c:v>-6.4333333333333336</c:v>
                </c:pt>
                <c:pt idx="42">
                  <c:v>-6.839999999999999</c:v>
                </c:pt>
                <c:pt idx="43">
                  <c:v>-8.1666666666666661</c:v>
                </c:pt>
                <c:pt idx="44">
                  <c:v>-7.5444444444444434</c:v>
                </c:pt>
                <c:pt idx="45">
                  <c:v>-0.10999999999999979</c:v>
                </c:pt>
                <c:pt idx="46">
                  <c:v>2.0777777777777775</c:v>
                </c:pt>
                <c:pt idx="47">
                  <c:v>1.2777777777777777</c:v>
                </c:pt>
                <c:pt idx="48">
                  <c:v>-1.4888888888888889</c:v>
                </c:pt>
                <c:pt idx="49">
                  <c:v>-3.31</c:v>
                </c:pt>
                <c:pt idx="50">
                  <c:v>-2.9111111111111114</c:v>
                </c:pt>
                <c:pt idx="51">
                  <c:v>-2.2777777777777781</c:v>
                </c:pt>
                <c:pt idx="52">
                  <c:v>-2.4888888888888889</c:v>
                </c:pt>
                <c:pt idx="53">
                  <c:v>-3.46</c:v>
                </c:pt>
                <c:pt idx="54">
                  <c:v>-4.8333333333333321</c:v>
                </c:pt>
                <c:pt idx="55">
                  <c:v>-2.8888888888888884</c:v>
                </c:pt>
                <c:pt idx="56">
                  <c:v>-2.62</c:v>
                </c:pt>
                <c:pt idx="57">
                  <c:v>-4.4777777777777779</c:v>
                </c:pt>
                <c:pt idx="58">
                  <c:v>-4.533333333333335</c:v>
                </c:pt>
                <c:pt idx="59">
                  <c:v>-6.9555555555555566</c:v>
                </c:pt>
                <c:pt idx="60">
                  <c:v>-7.19</c:v>
                </c:pt>
                <c:pt idx="61">
                  <c:v>-5.1111111111111107</c:v>
                </c:pt>
                <c:pt idx="62">
                  <c:v>-5.6111111111111107</c:v>
                </c:pt>
                <c:pt idx="63">
                  <c:v>-6.01</c:v>
                </c:pt>
                <c:pt idx="64">
                  <c:v>-6.5555555555555554</c:v>
                </c:pt>
                <c:pt idx="65">
                  <c:v>-6.5000000000000009</c:v>
                </c:pt>
                <c:pt idx="66">
                  <c:v>-6.1</c:v>
                </c:pt>
                <c:pt idx="67">
                  <c:v>-7.35</c:v>
                </c:pt>
                <c:pt idx="68">
                  <c:v>-8</c:v>
                </c:pt>
                <c:pt idx="69">
                  <c:v>-7.9222222222222234</c:v>
                </c:pt>
                <c:pt idx="70">
                  <c:v>-6.1399999999999988</c:v>
                </c:pt>
                <c:pt idx="71">
                  <c:v>-1.1333333333333333</c:v>
                </c:pt>
                <c:pt idx="72">
                  <c:v>-0.18888888888888891</c:v>
                </c:pt>
                <c:pt idx="73">
                  <c:v>6.666666666666668E-2</c:v>
                </c:pt>
              </c:numCache>
            </c:numRef>
          </c:yVal>
        </c:ser>
        <c:axId val="81677312"/>
        <c:axId val="81699584"/>
      </c:scatterChart>
      <c:valAx>
        <c:axId val="81677312"/>
        <c:scaling>
          <c:orientation val="minMax"/>
          <c:max val="33.5"/>
          <c:min val="-342.06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0" sourceLinked="1"/>
        <c:tickLblPos val="nextTo"/>
        <c:crossAx val="81699584"/>
        <c:crossesAt val="-20"/>
        <c:crossBetween val="midCat"/>
        <c:majorUnit val="41.727960000000003"/>
        <c:minorUnit val="13.909320000000001"/>
      </c:valAx>
      <c:valAx>
        <c:axId val="81699584"/>
        <c:scaling>
          <c:orientation val="minMax"/>
          <c:max val="5"/>
          <c:min val="-10"/>
        </c:scaling>
        <c:axPos val="l"/>
        <c:majorGridlines/>
        <c:numFmt formatCode="0" sourceLinked="0"/>
        <c:tickLblPos val="nextTo"/>
        <c:crossAx val="81677312"/>
        <c:crossesAt val="-10000000000"/>
        <c:crossBetween val="midCat"/>
        <c:majorUnit val="1"/>
        <c:minorUnit val="0.4"/>
      </c:valAx>
    </c:plotArea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16</xdr:col>
      <xdr:colOff>476251</xdr:colOff>
      <xdr:row>21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619124</xdr:colOff>
      <xdr:row>42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8</xdr:col>
      <xdr:colOff>619124</xdr:colOff>
      <xdr:row>63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0.08369</cdr:x>
      <cdr:y>2.62467E-7</cdr:y>
    </cdr:from>
    <cdr:to>
      <cdr:x>0.96738</cdr:x>
      <cdr:y>0.075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1975" y="1"/>
          <a:ext cx="59340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Reconstruction of Air Temperature at Dome Fuji, Antarctica</a:t>
          </a:r>
        </a:p>
      </cdr:txBody>
    </cdr:sp>
  </cdr:relSizeAnchor>
  <cdr:relSizeAnchor xmlns:cdr="http://schemas.openxmlformats.org/drawingml/2006/chartDrawing">
    <cdr:from>
      <cdr:x>0.34184</cdr:x>
      <cdr:y>0.91003</cdr:y>
    </cdr:from>
    <cdr:to>
      <cdr:x>0.4539</cdr:x>
      <cdr:y>0.98503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95525" y="3510560"/>
          <a:ext cx="752475" cy="289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Years BP</a:t>
          </a:r>
        </a:p>
      </cdr:txBody>
    </cdr:sp>
  </cdr:relSizeAnchor>
  <cdr:relSizeAnchor xmlns:cdr="http://schemas.openxmlformats.org/drawingml/2006/chartDrawing">
    <cdr:from>
      <cdr:x>0</cdr:x>
      <cdr:y>0.18025</cdr:y>
    </cdr:from>
    <cdr:to>
      <cdr:x>0.02365</cdr:x>
      <cdr:y>0.67581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806026" y="1501351"/>
          <a:ext cx="1911697" cy="299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Delta</a:t>
          </a:r>
          <a:r>
            <a:rPr lang="en-US" sz="1200" b="1" baseline="0"/>
            <a:t> Tsite (per million)</a:t>
          </a:r>
          <a:endParaRPr lang="en-US" sz="1200" b="1"/>
        </a:p>
      </cdr:txBody>
    </cdr:sp>
  </cdr:relSizeAnchor>
  <cdr:relSizeAnchor xmlns:cdr="http://schemas.openxmlformats.org/drawingml/2006/chartDrawing">
    <cdr:from>
      <cdr:x>0.48947</cdr:x>
      <cdr:y>0.91605</cdr:y>
    </cdr:from>
    <cdr:to>
      <cdr:x>0.99858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00774" y="3533775"/>
          <a:ext cx="6449487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Kawamura et al., 2007.  IGBP Pages, NOAA/NCDC Paleoclimatology Program Series # 2007-074.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0.08369</cdr:x>
      <cdr:y>2.62467E-7</cdr:y>
    </cdr:from>
    <cdr:to>
      <cdr:x>0.96738</cdr:x>
      <cdr:y>0.075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1975" y="1"/>
          <a:ext cx="59340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Reconstruction of Air Temperature at Dome Fuji, Antarctica</a:t>
          </a:r>
        </a:p>
      </cdr:txBody>
    </cdr:sp>
  </cdr:relSizeAnchor>
  <cdr:relSizeAnchor xmlns:cdr="http://schemas.openxmlformats.org/drawingml/2006/chartDrawing">
    <cdr:from>
      <cdr:x>0.34184</cdr:x>
      <cdr:y>0.91003</cdr:y>
    </cdr:from>
    <cdr:to>
      <cdr:x>0.4539</cdr:x>
      <cdr:y>0.98503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95525" y="3510560"/>
          <a:ext cx="752475" cy="289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Years BP</a:t>
          </a:r>
        </a:p>
      </cdr:txBody>
    </cdr:sp>
  </cdr:relSizeAnchor>
  <cdr:relSizeAnchor xmlns:cdr="http://schemas.openxmlformats.org/drawingml/2006/chartDrawing">
    <cdr:from>
      <cdr:x>0.00567</cdr:x>
      <cdr:y>0.21945</cdr:y>
    </cdr:from>
    <cdr:to>
      <cdr:x>0.04397</cdr:x>
      <cdr:y>0.67581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704851" y="1581151"/>
          <a:ext cx="17430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Delta</a:t>
          </a:r>
          <a:r>
            <a:rPr lang="en-US" sz="1200" b="1" baseline="0"/>
            <a:t> Tsite (per million)</a:t>
          </a:r>
          <a:endParaRPr lang="en-US" sz="1200" b="1"/>
        </a:p>
      </cdr:txBody>
    </cdr:sp>
  </cdr:relSizeAnchor>
  <cdr:relSizeAnchor xmlns:cdr="http://schemas.openxmlformats.org/drawingml/2006/chartDrawing">
    <cdr:from>
      <cdr:x>0.46667</cdr:x>
      <cdr:y>0.88642</cdr:y>
    </cdr:from>
    <cdr:to>
      <cdr:x>0.99858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33725" y="3419476"/>
          <a:ext cx="357187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Kawamura et al., 2007.  IGBP Pages, NOAA/NCDC Paleoclimatology Program Series # 2007-074.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0.08369</cdr:x>
      <cdr:y>2.62467E-7</cdr:y>
    </cdr:from>
    <cdr:to>
      <cdr:x>0.96738</cdr:x>
      <cdr:y>0.075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1975" y="1"/>
          <a:ext cx="59340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Reconstruction of Air Temperature at Dome Fuji, Antarctica</a:t>
          </a:r>
        </a:p>
      </cdr:txBody>
    </cdr:sp>
  </cdr:relSizeAnchor>
  <cdr:relSizeAnchor xmlns:cdr="http://schemas.openxmlformats.org/drawingml/2006/chartDrawing">
    <cdr:from>
      <cdr:x>0.34184</cdr:x>
      <cdr:y>0.91003</cdr:y>
    </cdr:from>
    <cdr:to>
      <cdr:x>0.4539</cdr:x>
      <cdr:y>0.98503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95525" y="3510560"/>
          <a:ext cx="752475" cy="289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Years BP</a:t>
          </a:r>
        </a:p>
      </cdr:txBody>
    </cdr:sp>
  </cdr:relSizeAnchor>
  <cdr:relSizeAnchor xmlns:cdr="http://schemas.openxmlformats.org/drawingml/2006/chartDrawing">
    <cdr:from>
      <cdr:x>0.00567</cdr:x>
      <cdr:y>0.21945</cdr:y>
    </cdr:from>
    <cdr:to>
      <cdr:x>0.04397</cdr:x>
      <cdr:y>0.67581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704851" y="1581151"/>
          <a:ext cx="17430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Delta</a:t>
          </a:r>
          <a:r>
            <a:rPr lang="en-US" sz="1200" b="1" baseline="0"/>
            <a:t> Tsite (per million)</a:t>
          </a:r>
          <a:endParaRPr lang="en-US" sz="1200" b="1"/>
        </a:p>
      </cdr:txBody>
    </cdr:sp>
  </cdr:relSizeAnchor>
  <cdr:relSizeAnchor xmlns:cdr="http://schemas.openxmlformats.org/drawingml/2006/chartDrawing">
    <cdr:from>
      <cdr:x>0.46667</cdr:x>
      <cdr:y>0.88642</cdr:y>
    </cdr:from>
    <cdr:to>
      <cdr:x>0.99858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33725" y="3419476"/>
          <a:ext cx="357187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Kawamura et al., 2007.  IGBP Pages, NOAA/NCDC Paleoclimatology Program Series # 2007-074.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11-1 - Antarctic_Pgram_4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11-2 - Antarctic_Pgram_4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11-3 - Antarctic_Pgram_14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000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6400000</xdr:colOff>
      <xdr:row>172</xdr:row>
      <xdr:rowOff>113381</xdr:rowOff>
    </xdr:to>
    <xdr:pic>
      <xdr:nvPicPr>
        <xdr:cNvPr id="5" name="Picture 4" descr="11-4 - Antarctic_Pgram_42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000" y="26289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9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6.44140625" style="6" customWidth="1"/>
    <col min="2" max="2" width="5.77734375" style="16" customWidth="1"/>
    <col min="3" max="3" width="3.88671875" style="16" customWidth="1"/>
    <col min="4" max="4" width="6.88671875" style="16" customWidth="1"/>
    <col min="5" max="5" width="3.77734375" style="9" customWidth="1"/>
    <col min="6" max="6" width="8.88671875" style="6"/>
    <col min="7" max="7" width="7.21875" style="6" customWidth="1"/>
    <col min="8" max="8" width="8.21875" style="6" customWidth="1"/>
    <col min="9" max="10" width="5.77734375" style="6" customWidth="1"/>
    <col min="11" max="11" width="6.109375" style="6" customWidth="1"/>
    <col min="12" max="12" width="4.88671875" style="6" customWidth="1"/>
    <col min="13" max="13" width="4.44140625" style="6" customWidth="1"/>
    <col min="14" max="14" width="0.5546875" style="6" customWidth="1"/>
    <col min="15" max="15" width="7.5546875" style="6" customWidth="1"/>
    <col min="16" max="16" width="6.44140625" style="6" customWidth="1"/>
    <col min="17" max="17" width="4.6640625" style="38" customWidth="1"/>
    <col min="18" max="18" width="4.6640625" style="54" customWidth="1"/>
    <col min="19" max="19" width="8.33203125" style="6" customWidth="1"/>
    <col min="20" max="20" width="3.77734375" style="9" customWidth="1"/>
    <col min="21" max="21" width="8.88671875" style="6"/>
    <col min="22" max="22" width="7.33203125" style="6" customWidth="1"/>
    <col min="23" max="23" width="8.21875" style="6" customWidth="1"/>
    <col min="24" max="24" width="5.77734375" style="6" customWidth="1"/>
    <col min="25" max="25" width="5.88671875" style="6" customWidth="1"/>
    <col min="26" max="26" width="5.77734375" style="6" customWidth="1"/>
    <col min="27" max="27" width="5.21875" style="6" customWidth="1"/>
    <col min="28" max="28" width="4.77734375" style="6" customWidth="1"/>
    <col min="29" max="29" width="0.5546875" style="6" customWidth="1"/>
    <col min="30" max="30" width="7.33203125" style="6" customWidth="1"/>
    <col min="31" max="31" width="6.5546875" style="6" customWidth="1"/>
    <col min="32" max="32" width="4.88671875" style="6" customWidth="1"/>
    <col min="33" max="33" width="7.77734375" style="6" customWidth="1"/>
    <col min="34" max="34" width="3.77734375" style="6" customWidth="1"/>
    <col min="35" max="35" width="8.77734375" style="6" customWidth="1"/>
    <col min="36" max="36" width="7" style="6" customWidth="1"/>
    <col min="37" max="37" width="8.44140625" style="6" customWidth="1"/>
    <col min="38" max="38" width="5.88671875" style="6" customWidth="1"/>
    <col min="39" max="39" width="6" style="6" customWidth="1"/>
    <col min="40" max="40" width="5.88671875" style="6" customWidth="1"/>
    <col min="41" max="41" width="5.5546875" style="6" customWidth="1"/>
    <col min="42" max="42" width="5.33203125" style="6" customWidth="1"/>
    <col min="43" max="43" width="0.5546875" style="6" customWidth="1"/>
    <col min="44" max="44" width="7.21875" style="6" customWidth="1"/>
    <col min="45" max="45" width="6.6640625" style="6" customWidth="1"/>
    <col min="46" max="46" width="4.5546875" style="6" customWidth="1"/>
    <col min="47" max="47" width="8.21875" style="6" customWidth="1"/>
    <col min="48" max="48" width="3.77734375" style="6" customWidth="1"/>
  </cols>
  <sheetData>
    <row r="1" spans="1:48">
      <c r="A1" s="3" t="s">
        <v>0</v>
      </c>
      <c r="B1" s="4" t="s">
        <v>139</v>
      </c>
      <c r="C1" s="4" t="s">
        <v>120</v>
      </c>
      <c r="D1" s="17" t="s">
        <v>138</v>
      </c>
      <c r="E1" s="5"/>
      <c r="F1" s="28" t="s">
        <v>121</v>
      </c>
      <c r="G1" s="22" t="s">
        <v>122</v>
      </c>
      <c r="H1" s="22" t="s">
        <v>123</v>
      </c>
      <c r="I1" s="20" t="s">
        <v>124</v>
      </c>
      <c r="J1" s="20" t="s">
        <v>154</v>
      </c>
      <c r="K1" s="22" t="s">
        <v>155</v>
      </c>
      <c r="L1" s="45" t="s">
        <v>156</v>
      </c>
      <c r="M1" s="20" t="s">
        <v>157</v>
      </c>
      <c r="N1" s="25"/>
      <c r="O1" s="33" t="s">
        <v>144</v>
      </c>
      <c r="P1" s="33" t="s">
        <v>152</v>
      </c>
      <c r="Q1" s="36" t="s">
        <v>145</v>
      </c>
      <c r="R1" s="53" t="s">
        <v>163</v>
      </c>
      <c r="S1" s="48" t="s">
        <v>162</v>
      </c>
      <c r="U1" s="28" t="s">
        <v>121</v>
      </c>
      <c r="V1" s="22" t="s">
        <v>122</v>
      </c>
      <c r="W1" s="22" t="s">
        <v>140</v>
      </c>
      <c r="X1" s="20" t="s">
        <v>124</v>
      </c>
      <c r="Y1" s="20" t="s">
        <v>175</v>
      </c>
      <c r="Z1" s="22" t="s">
        <v>176</v>
      </c>
      <c r="AA1" s="45" t="s">
        <v>156</v>
      </c>
      <c r="AB1" s="20" t="s">
        <v>157</v>
      </c>
      <c r="AC1" s="25"/>
      <c r="AD1" s="33" t="s">
        <v>146</v>
      </c>
      <c r="AE1" s="33" t="s">
        <v>152</v>
      </c>
      <c r="AF1" s="36" t="s">
        <v>145</v>
      </c>
      <c r="AG1" s="33" t="s">
        <v>147</v>
      </c>
      <c r="AH1" s="9"/>
      <c r="AI1" s="28" t="s">
        <v>121</v>
      </c>
      <c r="AJ1" s="22" t="s">
        <v>122</v>
      </c>
      <c r="AK1" s="22" t="s">
        <v>143</v>
      </c>
      <c r="AL1" s="20" t="s">
        <v>124</v>
      </c>
      <c r="AM1" s="20" t="s">
        <v>176</v>
      </c>
      <c r="AN1" s="22" t="s">
        <v>177</v>
      </c>
      <c r="AO1" s="45" t="s">
        <v>156</v>
      </c>
      <c r="AP1" s="20" t="s">
        <v>157</v>
      </c>
      <c r="AQ1" s="25"/>
      <c r="AR1" s="33" t="s">
        <v>148</v>
      </c>
      <c r="AS1" s="33" t="s">
        <v>152</v>
      </c>
      <c r="AT1" s="36" t="s">
        <v>145</v>
      </c>
      <c r="AU1" s="33" t="s">
        <v>149</v>
      </c>
      <c r="AV1" s="9"/>
    </row>
    <row r="2" spans="1:48">
      <c r="A2" s="7">
        <v>339500</v>
      </c>
      <c r="B2" s="8">
        <f>-339.75</f>
        <v>-339.75</v>
      </c>
      <c r="C2" s="8"/>
      <c r="D2" s="8">
        <v>-1.7</v>
      </c>
      <c r="F2" s="28" t="s">
        <v>125</v>
      </c>
      <c r="G2" s="23">
        <f>H2 - (0.515574984454017/2)</f>
        <v>-342.13463159222704</v>
      </c>
      <c r="H2" s="23">
        <v>-341.87684410000003</v>
      </c>
      <c r="I2" s="19"/>
      <c r="J2" s="19"/>
      <c r="K2" s="23"/>
      <c r="L2" s="23"/>
      <c r="M2" s="19"/>
      <c r="N2" s="21"/>
      <c r="O2" s="34">
        <f t="shared" ref="O2:O65" si="0" xml:space="preserve"> SIN((2*PI()*(H2+P2)/4.64017486008615) + 5.828143046)</f>
        <v>0.91915322621843876</v>
      </c>
      <c r="P2" s="34">
        <v>-0.29899999999999999</v>
      </c>
      <c r="Q2" s="37">
        <v>-4</v>
      </c>
      <c r="R2" s="40">
        <v>-3.6999999999999998E-2</v>
      </c>
      <c r="S2" s="34">
        <f>CORREL(M10:M330,O14:O334)</f>
        <v>-3.7437602765984207E-2</v>
      </c>
      <c r="U2" s="28" t="s">
        <v>125</v>
      </c>
      <c r="V2" s="23">
        <f>W2 - (1.54672495336205/2)</f>
        <v>-342.65020657668106</v>
      </c>
      <c r="W2" s="23">
        <v>-341.87684410000003</v>
      </c>
      <c r="X2" s="19"/>
      <c r="Y2" s="19"/>
      <c r="Z2" s="23"/>
      <c r="AA2" s="23"/>
      <c r="AB2" s="19"/>
      <c r="AC2" s="21"/>
      <c r="AD2" s="34">
        <f t="shared" ref="AD2:AD65" si="1" xml:space="preserve"> SIN((2*PI()*(W2+AE2)/13.9205245802584) + 2.989911921)</f>
        <v>0.97460668678785478</v>
      </c>
      <c r="AE2" s="34">
        <v>-8.7799999999999994</v>
      </c>
      <c r="AF2" s="37">
        <v>-4</v>
      </c>
      <c r="AG2" s="34">
        <f>CORREL(AB10:AB218,AD5:AD213)</f>
        <v>-0.14571130722420964</v>
      </c>
      <c r="AH2" s="9"/>
      <c r="AI2" s="28" t="s">
        <v>125</v>
      </c>
      <c r="AJ2" s="23">
        <f>AK2 - (4.64017486008615/2)</f>
        <v>-344.19693153004312</v>
      </c>
      <c r="AK2" s="23">
        <v>-341.87684410000003</v>
      </c>
      <c r="AL2" s="19"/>
      <c r="AM2" s="19"/>
      <c r="AN2" s="23"/>
      <c r="AO2" s="23"/>
      <c r="AP2" s="19"/>
      <c r="AQ2" s="21"/>
      <c r="AR2" s="34">
        <f t="shared" ref="AR2:AR33" si="2" xml:space="preserve"> SIN((2*PI()*(AK2+AS2)/41.7615737407753) + 2.043834879)</f>
        <v>0.19909790720419462</v>
      </c>
      <c r="AS2" s="34">
        <v>-4.468</v>
      </c>
      <c r="AT2" s="37">
        <v>-4</v>
      </c>
      <c r="AU2" s="34">
        <f>CORREL(AP10:AP71,AR5:AR66)</f>
        <v>-0.47288172263494155</v>
      </c>
      <c r="AV2" s="9"/>
    </row>
    <row r="3" spans="1:48">
      <c r="A3" s="7">
        <v>339250</v>
      </c>
      <c r="B3" s="8">
        <f t="shared" ref="B3:B66" si="3">-A3/1000</f>
        <v>-339.25</v>
      </c>
      <c r="C3" s="8">
        <f>B3-B2</f>
        <v>0.5</v>
      </c>
      <c r="D3" s="8">
        <v>-1.7</v>
      </c>
      <c r="F3" s="29" t="s">
        <v>126</v>
      </c>
      <c r="G3" s="23">
        <f>G2 + 0.515574984454017</f>
        <v>-341.61905660777302</v>
      </c>
      <c r="H3" s="23">
        <f>H2 + 0.515574984454017</f>
        <v>-341.36126911554601</v>
      </c>
      <c r="I3" s="19"/>
      <c r="J3" s="19"/>
      <c r="K3" s="23"/>
      <c r="L3" s="23"/>
      <c r="M3" s="19"/>
      <c r="N3" s="24"/>
      <c r="O3" s="34">
        <f t="shared" si="0"/>
        <v>0.95730637233860172</v>
      </c>
      <c r="P3" s="34">
        <f>P2</f>
        <v>-0.29899999999999999</v>
      </c>
      <c r="Q3" s="37">
        <v>-3</v>
      </c>
      <c r="R3" s="40">
        <v>-0.02</v>
      </c>
      <c r="S3" s="34">
        <f>CORREL(M10:M330,O13:O333)</f>
        <v>-1.9848519670374268E-2</v>
      </c>
      <c r="U3" s="29" t="s">
        <v>141</v>
      </c>
      <c r="V3" s="23">
        <f>V2 + 1.54672495336205</f>
        <v>-341.103481623319</v>
      </c>
      <c r="W3" s="23">
        <f>W2 + 1.54672495336205</f>
        <v>-340.33011914663797</v>
      </c>
      <c r="X3" s="19">
        <f t="shared" ref="X3:X66" si="4">AVERAGEIFS(DeltaTsite,KyrBP,"&gt;"&amp;V3,KyrBP,"&lt;="&amp;V4)</f>
        <v>-1.7</v>
      </c>
      <c r="Y3" s="19"/>
      <c r="Z3" s="23"/>
      <c r="AA3" s="23"/>
      <c r="AB3" s="19"/>
      <c r="AC3" s="24"/>
      <c r="AD3" s="34">
        <f t="shared" si="1"/>
        <v>0.60265668167213604</v>
      </c>
      <c r="AE3" s="34">
        <f>AE2</f>
        <v>-8.7799999999999994</v>
      </c>
      <c r="AF3" s="37">
        <v>-3</v>
      </c>
      <c r="AG3" s="34">
        <f>CORREL(AB10:AB218,AD4:AD212)</f>
        <v>-7.776266705512519E-2</v>
      </c>
      <c r="AH3" s="9"/>
      <c r="AI3" s="29" t="s">
        <v>142</v>
      </c>
      <c r="AJ3" s="23">
        <f>AJ2 + 4.64017486008615</f>
        <v>-339.55675666995694</v>
      </c>
      <c r="AK3" s="23">
        <f>AK2 + 4.64017486008615</f>
        <v>-337.23666923991385</v>
      </c>
      <c r="AL3" s="19">
        <f t="shared" ref="AL3:AL34" si="5">AVERAGEIFS(DeltaTsite,KyrBP,"&gt;"&amp;AJ3,KyrBP,"&lt;="&amp;AJ4)</f>
        <v>2.1444444444444444</v>
      </c>
      <c r="AM3" s="19"/>
      <c r="AN3" s="23"/>
      <c r="AO3" s="23"/>
      <c r="AP3" s="19"/>
      <c r="AQ3" s="24"/>
      <c r="AR3" s="34">
        <f t="shared" si="2"/>
        <v>0.78243659234897267</v>
      </c>
      <c r="AS3" s="34">
        <f>AS2</f>
        <v>-4.468</v>
      </c>
      <c r="AT3" s="37">
        <v>-3</v>
      </c>
      <c r="AU3" s="34">
        <f>CORREL(AP10:AP71,AR4:AR65)</f>
        <v>-0.24774468705694175</v>
      </c>
      <c r="AV3" s="9"/>
    </row>
    <row r="4" spans="1:48">
      <c r="A4" s="7">
        <v>338750</v>
      </c>
      <c r="B4" s="8">
        <f t="shared" si="3"/>
        <v>-338.75</v>
      </c>
      <c r="C4" s="8">
        <f t="shared" ref="C4:C67" si="6">B4-B3</f>
        <v>0.5</v>
      </c>
      <c r="D4" s="8">
        <v>-0.9</v>
      </c>
      <c r="F4" s="27"/>
      <c r="G4" s="23">
        <f t="shared" ref="G4:G67" si="7">G3 + 0.515574984454017</f>
        <v>-341.103481623319</v>
      </c>
      <c r="H4" s="23">
        <f t="shared" ref="H4:H67" si="8">H3 + 0.515574984454017</f>
        <v>-340.84569413109199</v>
      </c>
      <c r="I4" s="19"/>
      <c r="J4" s="19"/>
      <c r="K4" s="23"/>
      <c r="L4" s="23"/>
      <c r="M4" s="19"/>
      <c r="N4" s="24"/>
      <c r="O4" s="34">
        <f t="shared" si="0"/>
        <v>0.54752522756627853</v>
      </c>
      <c r="P4" s="34">
        <f t="shared" ref="P4:P11" si="9">P3</f>
        <v>-0.29899999999999999</v>
      </c>
      <c r="Q4" s="37">
        <v>-2</v>
      </c>
      <c r="R4" s="40">
        <v>7.0000000000000001E-3</v>
      </c>
      <c r="S4" s="34">
        <f>CORREL(M10:M330,O12:O332)</f>
        <v>6.9973026468090928E-3</v>
      </c>
      <c r="U4" s="27"/>
      <c r="V4" s="23">
        <f t="shared" ref="V4:V67" si="10">V3 + 1.54672495336205</f>
        <v>-339.55675666995694</v>
      </c>
      <c r="W4" s="23">
        <f t="shared" ref="W4:W67" si="11">W3 + 1.54672495336205</f>
        <v>-338.78339419327591</v>
      </c>
      <c r="X4" s="19">
        <f t="shared" si="4"/>
        <v>-0.56666666666666676</v>
      </c>
      <c r="Y4" s="19"/>
      <c r="Z4" s="23"/>
      <c r="AA4" s="23"/>
      <c r="AB4" s="19"/>
      <c r="AC4" s="24"/>
      <c r="AD4" s="34">
        <f t="shared" si="1"/>
        <v>-5.1283082580911486E-2</v>
      </c>
      <c r="AE4" s="34">
        <f t="shared" ref="AE4:AE11" si="12">AE3</f>
        <v>-8.7799999999999994</v>
      </c>
      <c r="AF4" s="37">
        <v>-2</v>
      </c>
      <c r="AG4" s="34">
        <f>CORREL(AB10:AB218,AD3:AD211)</f>
        <v>2.7264244105395425E-2</v>
      </c>
      <c r="AH4" s="9"/>
      <c r="AI4" s="27"/>
      <c r="AJ4" s="23">
        <f t="shared" ref="AJ4:AJ67" si="13">AJ3 + 4.64017486008615</f>
        <v>-334.91658180987076</v>
      </c>
      <c r="AK4" s="23">
        <f t="shared" ref="AK4:AK67" si="14">AK3 + 4.64017486008615</f>
        <v>-332.59649437982767</v>
      </c>
      <c r="AL4" s="19">
        <f t="shared" si="5"/>
        <v>1.3444444444444443</v>
      </c>
      <c r="AM4" s="19"/>
      <c r="AN4" s="23"/>
      <c r="AO4" s="23"/>
      <c r="AP4" s="19"/>
      <c r="AQ4" s="24"/>
      <c r="AR4" s="34">
        <f t="shared" si="2"/>
        <v>0.99966450011955843</v>
      </c>
      <c r="AS4" s="34">
        <f t="shared" ref="AS4:AS6" si="15">AS3</f>
        <v>-4.468</v>
      </c>
      <c r="AT4" s="37">
        <v>-2</v>
      </c>
      <c r="AU4" s="34">
        <f>CORREL(AP10:AP71,AR3:AR64)</f>
        <v>8.945425665763615E-2</v>
      </c>
      <c r="AV4" s="9"/>
    </row>
    <row r="5" spans="1:48">
      <c r="A5" s="7">
        <v>338250</v>
      </c>
      <c r="B5" s="8">
        <f t="shared" si="3"/>
        <v>-338.25</v>
      </c>
      <c r="C5" s="8">
        <f t="shared" si="6"/>
        <v>0.5</v>
      </c>
      <c r="D5" s="8">
        <v>0.9</v>
      </c>
      <c r="F5" s="27"/>
      <c r="G5" s="23">
        <f t="shared" si="7"/>
        <v>-340.58790663886498</v>
      </c>
      <c r="H5" s="23">
        <f t="shared" si="8"/>
        <v>-340.33011914663797</v>
      </c>
      <c r="I5" s="19"/>
      <c r="J5" s="19"/>
      <c r="K5" s="23"/>
      <c r="L5" s="23"/>
      <c r="M5" s="19"/>
      <c r="N5" s="24"/>
      <c r="O5" s="34">
        <f t="shared" si="0"/>
        <v>-0.11844905624937152</v>
      </c>
      <c r="P5" s="34">
        <f t="shared" si="9"/>
        <v>-0.29899999999999999</v>
      </c>
      <c r="Q5" s="37">
        <v>-1</v>
      </c>
      <c r="R5" s="40">
        <v>0.03</v>
      </c>
      <c r="S5" s="39">
        <f>CORREL(M10:M330,O11:O331)</f>
        <v>3.0495247662653699E-2</v>
      </c>
      <c r="U5" s="27"/>
      <c r="V5" s="23">
        <f t="shared" si="10"/>
        <v>-338.01003171659488</v>
      </c>
      <c r="W5" s="23">
        <f t="shared" si="11"/>
        <v>-337.23666923991385</v>
      </c>
      <c r="X5" s="19">
        <f t="shared" si="4"/>
        <v>3.2666666666666671</v>
      </c>
      <c r="Y5" s="19"/>
      <c r="Z5" s="23"/>
      <c r="AA5" s="23"/>
      <c r="AB5" s="19"/>
      <c r="AC5" s="24"/>
      <c r="AD5" s="34">
        <f t="shared" si="1"/>
        <v>-0.68122692254639561</v>
      </c>
      <c r="AE5" s="34">
        <f t="shared" si="12"/>
        <v>-8.7799999999999994</v>
      </c>
      <c r="AF5" s="37">
        <v>-1</v>
      </c>
      <c r="AG5" s="39">
        <f>CORREL(AB10:AB218,AD2:AD210)</f>
        <v>0.11903564750802453</v>
      </c>
      <c r="AH5" s="9"/>
      <c r="AI5" s="27"/>
      <c r="AJ5" s="23">
        <f t="shared" si="13"/>
        <v>-330.27640694978459</v>
      </c>
      <c r="AK5" s="23">
        <f t="shared" si="14"/>
        <v>-327.9563195197415</v>
      </c>
      <c r="AL5" s="19">
        <f t="shared" si="5"/>
        <v>-0.31999999999999995</v>
      </c>
      <c r="AM5" s="19"/>
      <c r="AN5" s="23"/>
      <c r="AO5" s="23"/>
      <c r="AP5" s="19"/>
      <c r="AQ5" s="24"/>
      <c r="AR5" s="34">
        <f t="shared" si="2"/>
        <v>0.74913827825082102</v>
      </c>
      <c r="AS5" s="34">
        <f t="shared" si="15"/>
        <v>-4.468</v>
      </c>
      <c r="AT5" s="37">
        <v>-1</v>
      </c>
      <c r="AU5" s="39">
        <f>CORREL(AP10:AP71,AR2:AR63)</f>
        <v>0.38366334705931959</v>
      </c>
      <c r="AV5" s="9"/>
    </row>
    <row r="6" spans="1:48">
      <c r="A6" s="10">
        <v>337750</v>
      </c>
      <c r="B6" s="11">
        <f t="shared" si="3"/>
        <v>-337.75</v>
      </c>
      <c r="C6" s="11">
        <f t="shared" si="6"/>
        <v>0.5</v>
      </c>
      <c r="D6" s="11">
        <v>1.9</v>
      </c>
      <c r="E6" s="12"/>
      <c r="F6" s="27" t="s">
        <v>127</v>
      </c>
      <c r="G6" s="23">
        <f t="shared" si="7"/>
        <v>-340.07233165441096</v>
      </c>
      <c r="H6" s="23">
        <f t="shared" si="8"/>
        <v>-339.81454416218395</v>
      </c>
      <c r="I6" s="19">
        <f t="shared" ref="I6:I69" si="16">AVERAGEIFS(DeltaTsite,KyrBP,"&gt;"&amp;G6,KyrBP,"&lt;="&amp;G7)</f>
        <v>-1.7</v>
      </c>
      <c r="J6" s="19"/>
      <c r="K6" s="23"/>
      <c r="L6" s="23"/>
      <c r="M6" s="19"/>
      <c r="N6" s="24"/>
      <c r="O6" s="34">
        <f t="shared" si="0"/>
        <v>-0.72899971023135635</v>
      </c>
      <c r="P6" s="34">
        <f t="shared" si="9"/>
        <v>-0.29899999999999999</v>
      </c>
      <c r="Q6" s="41">
        <v>0</v>
      </c>
      <c r="R6" s="51">
        <v>0.04</v>
      </c>
      <c r="S6" s="39">
        <f>CORREL(M10:M330,O10:O330)</f>
        <v>3.9828290992245469E-2</v>
      </c>
      <c r="U6" s="27" t="s">
        <v>127</v>
      </c>
      <c r="V6" s="23">
        <f t="shared" si="10"/>
        <v>-336.46330676323282</v>
      </c>
      <c r="W6" s="23">
        <f t="shared" si="11"/>
        <v>-335.68994428655179</v>
      </c>
      <c r="X6" s="19">
        <f t="shared" si="4"/>
        <v>3.7333333333333329</v>
      </c>
      <c r="Y6" s="19"/>
      <c r="Z6" s="23"/>
      <c r="AA6" s="23"/>
      <c r="AB6" s="19"/>
      <c r="AC6" s="24"/>
      <c r="AD6" s="34">
        <f t="shared" si="1"/>
        <v>-0.99241711445849434</v>
      </c>
      <c r="AE6" s="34">
        <f t="shared" si="12"/>
        <v>-8.7799999999999994</v>
      </c>
      <c r="AF6" s="41">
        <v>0</v>
      </c>
      <c r="AG6" s="39">
        <f>CORREL(AB10:AB218,AD10:AD218)</f>
        <v>0.15491719908536358</v>
      </c>
      <c r="AH6" s="9"/>
      <c r="AI6" s="27" t="s">
        <v>127</v>
      </c>
      <c r="AJ6" s="23">
        <f t="shared" si="13"/>
        <v>-325.63623208969841</v>
      </c>
      <c r="AK6" s="23">
        <f t="shared" si="14"/>
        <v>-323.31614465965532</v>
      </c>
      <c r="AL6" s="19">
        <f t="shared" si="5"/>
        <v>-2.5666666666666664</v>
      </c>
      <c r="AM6" s="19"/>
      <c r="AN6" s="23"/>
      <c r="AO6" s="23"/>
      <c r="AP6" s="19"/>
      <c r="AQ6" s="24"/>
      <c r="AR6" s="34">
        <f t="shared" si="2"/>
        <v>0.14808193024396302</v>
      </c>
      <c r="AS6" s="34">
        <f t="shared" si="15"/>
        <v>-4.468</v>
      </c>
      <c r="AT6" s="41">
        <v>0</v>
      </c>
      <c r="AU6" s="39">
        <f>CORREL(AP10:AP71,AR10:AR71)</f>
        <v>0.50332352184873053</v>
      </c>
      <c r="AV6" s="9"/>
    </row>
    <row r="7" spans="1:48">
      <c r="A7" s="7">
        <v>337250</v>
      </c>
      <c r="B7" s="8">
        <f t="shared" si="3"/>
        <v>-337.25</v>
      </c>
      <c r="C7" s="8">
        <f t="shared" si="6"/>
        <v>0.5</v>
      </c>
      <c r="D7" s="8">
        <v>3.7</v>
      </c>
      <c r="F7" s="27" t="s">
        <v>128</v>
      </c>
      <c r="G7" s="23">
        <f t="shared" si="7"/>
        <v>-339.55675666995694</v>
      </c>
      <c r="H7" s="23">
        <f t="shared" si="8"/>
        <v>-339.29896917772993</v>
      </c>
      <c r="I7" s="19">
        <f t="shared" si="16"/>
        <v>-1.7</v>
      </c>
      <c r="J7" s="19"/>
      <c r="K7" s="23"/>
      <c r="L7" s="23"/>
      <c r="M7" s="19"/>
      <c r="N7" s="24"/>
      <c r="O7" s="34">
        <f t="shared" si="0"/>
        <v>-0.99844329786673769</v>
      </c>
      <c r="P7" s="34">
        <f t="shared" si="9"/>
        <v>-0.29899999999999999</v>
      </c>
      <c r="Q7" s="37">
        <v>1</v>
      </c>
      <c r="R7" s="40">
        <v>0.03</v>
      </c>
      <c r="S7" s="39">
        <f>CORREL(M10:M330,O9:O329)</f>
        <v>3.0495030648241859E-2</v>
      </c>
      <c r="U7" s="27" t="s">
        <v>128</v>
      </c>
      <c r="V7" s="23">
        <f t="shared" si="10"/>
        <v>-334.91658180987076</v>
      </c>
      <c r="W7" s="23">
        <f t="shared" si="11"/>
        <v>-334.14321933318973</v>
      </c>
      <c r="X7" s="19">
        <f t="shared" si="4"/>
        <v>1.8</v>
      </c>
      <c r="Y7" s="19"/>
      <c r="Z7" s="23"/>
      <c r="AA7" s="23"/>
      <c r="AB7" s="19"/>
      <c r="AC7" s="24"/>
      <c r="AD7" s="34">
        <f t="shared" si="1"/>
        <v>-0.83924430902780356</v>
      </c>
      <c r="AE7" s="34">
        <f t="shared" si="12"/>
        <v>-8.7799999999999994</v>
      </c>
      <c r="AF7" s="37">
        <v>1</v>
      </c>
      <c r="AG7" s="39">
        <f>CORREL(AB10:AB218,AD9:AD217)</f>
        <v>0.1189990159660463</v>
      </c>
      <c r="AH7" s="9"/>
      <c r="AI7" s="27" t="s">
        <v>128</v>
      </c>
      <c r="AJ7" s="23">
        <f t="shared" si="13"/>
        <v>-320.99605722961223</v>
      </c>
      <c r="AK7" s="23">
        <f t="shared" si="14"/>
        <v>-318.67596979956915</v>
      </c>
      <c r="AL7" s="19">
        <f t="shared" si="5"/>
        <v>-2.6444444444444439</v>
      </c>
      <c r="AM7" s="19"/>
      <c r="AN7" s="23"/>
      <c r="AO7" s="23"/>
      <c r="AP7" s="19"/>
      <c r="AQ7" s="24"/>
      <c r="AR7" s="34">
        <f t="shared" si="2"/>
        <v>-0.52226359867138694</v>
      </c>
      <c r="AS7" s="34">
        <f t="shared" ref="AS7:AS70" si="17">AS6</f>
        <v>-4.468</v>
      </c>
      <c r="AT7" s="37">
        <v>1</v>
      </c>
      <c r="AU7" s="39">
        <f>CORREL(AP10:AP71,AR9:AR70)</f>
        <v>0.38364508630386668</v>
      </c>
      <c r="AV7" s="9"/>
    </row>
    <row r="8" spans="1:48">
      <c r="A8" s="7">
        <v>336750</v>
      </c>
      <c r="B8" s="8">
        <f t="shared" si="3"/>
        <v>-336.75</v>
      </c>
      <c r="C8" s="8">
        <f t="shared" si="6"/>
        <v>0.5</v>
      </c>
      <c r="D8" s="8">
        <v>4.2</v>
      </c>
      <c r="F8" s="27" t="s">
        <v>129</v>
      </c>
      <c r="G8" s="23">
        <f t="shared" si="7"/>
        <v>-339.04118168550292</v>
      </c>
      <c r="H8" s="23">
        <f t="shared" si="8"/>
        <v>-338.78339419327591</v>
      </c>
      <c r="I8" s="19">
        <f t="shared" si="16"/>
        <v>-0.9</v>
      </c>
      <c r="J8" s="19"/>
      <c r="K8" s="23"/>
      <c r="L8" s="23"/>
      <c r="M8" s="19"/>
      <c r="N8" s="24"/>
      <c r="O8" s="34">
        <f t="shared" si="0"/>
        <v>-0.80070416996906479</v>
      </c>
      <c r="P8" s="34">
        <f t="shared" si="9"/>
        <v>-0.29899999999999999</v>
      </c>
      <c r="Q8" s="37">
        <v>2</v>
      </c>
      <c r="R8" s="40">
        <v>7.0000000000000001E-3</v>
      </c>
      <c r="S8" s="34">
        <f>CORREL(M10:M330,O8:O328)</f>
        <v>6.818675984000962E-3</v>
      </c>
      <c r="U8" s="27" t="s">
        <v>129</v>
      </c>
      <c r="V8" s="23">
        <f t="shared" si="10"/>
        <v>-333.3698568565087</v>
      </c>
      <c r="W8" s="23">
        <f t="shared" si="11"/>
        <v>-332.59649437982767</v>
      </c>
      <c r="X8" s="19">
        <f t="shared" si="4"/>
        <v>1</v>
      </c>
      <c r="Y8" s="19"/>
      <c r="Z8" s="23"/>
      <c r="AA8" s="23"/>
      <c r="AB8" s="19"/>
      <c r="AC8" s="24"/>
      <c r="AD8" s="34">
        <f t="shared" si="1"/>
        <v>-0.2933797642414453</v>
      </c>
      <c r="AE8" s="34">
        <f t="shared" si="12"/>
        <v>-8.7799999999999994</v>
      </c>
      <c r="AF8" s="37">
        <v>2</v>
      </c>
      <c r="AG8" s="34">
        <f>CORREL(AB10:AB218,AD8:AD216)</f>
        <v>2.6905896838795341E-2</v>
      </c>
      <c r="AH8" s="9"/>
      <c r="AI8" s="27" t="s">
        <v>129</v>
      </c>
      <c r="AJ8" s="23">
        <f t="shared" si="13"/>
        <v>-316.35588236952606</v>
      </c>
      <c r="AK8" s="23">
        <f t="shared" si="14"/>
        <v>-314.03579493948297</v>
      </c>
      <c r="AL8" s="19">
        <f t="shared" si="5"/>
        <v>-1.9</v>
      </c>
      <c r="AM8" s="19"/>
      <c r="AN8" s="23"/>
      <c r="AO8" s="23"/>
      <c r="AP8" s="19"/>
      <c r="AQ8" s="24"/>
      <c r="AR8" s="34">
        <f t="shared" si="2"/>
        <v>-0.94823618545503319</v>
      </c>
      <c r="AS8" s="34">
        <f t="shared" si="17"/>
        <v>-4.468</v>
      </c>
      <c r="AT8" s="37">
        <v>2</v>
      </c>
      <c r="AU8" s="34">
        <f>CORREL(AP10:AP71,AR8:AR69)</f>
        <v>8.3314214407865156E-2</v>
      </c>
      <c r="AV8" s="9"/>
    </row>
    <row r="9" spans="1:48">
      <c r="A9" s="7">
        <v>336250</v>
      </c>
      <c r="B9" s="8">
        <f t="shared" si="3"/>
        <v>-336.25</v>
      </c>
      <c r="C9" s="8">
        <f t="shared" si="6"/>
        <v>0.5</v>
      </c>
      <c r="D9" s="8">
        <v>4.0999999999999996</v>
      </c>
      <c r="F9" s="32">
        <f>MAX(H2:H5000)</f>
        <v>4.0739704686469054</v>
      </c>
      <c r="G9" s="23">
        <f t="shared" si="7"/>
        <v>-338.5256067010489</v>
      </c>
      <c r="H9" s="23">
        <f t="shared" si="8"/>
        <v>-338.26781920882189</v>
      </c>
      <c r="I9" s="19">
        <f t="shared" si="16"/>
        <v>0.9</v>
      </c>
      <c r="J9" s="19"/>
      <c r="K9" s="23"/>
      <c r="L9" s="23"/>
      <c r="M9" s="19"/>
      <c r="N9" s="24"/>
      <c r="O9" s="34">
        <f t="shared" si="0"/>
        <v>-0.22830666210721404</v>
      </c>
      <c r="P9" s="34">
        <f t="shared" si="9"/>
        <v>-0.29899999999999999</v>
      </c>
      <c r="Q9" s="37">
        <v>3</v>
      </c>
      <c r="R9" s="40">
        <v>-0.02</v>
      </c>
      <c r="S9" s="34">
        <f>CORREL(M10:M330,O7:O327)</f>
        <v>-1.9943756019226083E-2</v>
      </c>
      <c r="U9" s="32">
        <f>MAX(W2:W5000)</f>
        <v>9.229720313186375</v>
      </c>
      <c r="V9" s="23">
        <f t="shared" si="10"/>
        <v>-331.82313190314665</v>
      </c>
      <c r="W9" s="23">
        <f t="shared" si="11"/>
        <v>-331.04976942646562</v>
      </c>
      <c r="X9" s="19">
        <f t="shared" si="4"/>
        <v>1.2333333333333334</v>
      </c>
      <c r="Y9" s="19"/>
      <c r="Z9" s="23"/>
      <c r="AA9" s="23"/>
      <c r="AB9" s="19"/>
      <c r="AC9" s="24"/>
      <c r="AD9" s="34">
        <f t="shared" si="1"/>
        <v>0.38976043278637862</v>
      </c>
      <c r="AE9" s="34">
        <f t="shared" si="12"/>
        <v>-8.7799999999999994</v>
      </c>
      <c r="AF9" s="37">
        <v>3</v>
      </c>
      <c r="AG9" s="34">
        <f>CORREL(AB10:AB218,AD7:AD215)</f>
        <v>-7.7972083527832761E-2</v>
      </c>
      <c r="AH9" s="9"/>
      <c r="AI9" s="32">
        <f>MAX(AK2:AK5000)</f>
        <v>24.696969846806198</v>
      </c>
      <c r="AJ9" s="23">
        <f t="shared" si="13"/>
        <v>-311.71570750943988</v>
      </c>
      <c r="AK9" s="23">
        <f t="shared" si="14"/>
        <v>-309.39562007939679</v>
      </c>
      <c r="AL9" s="19">
        <f t="shared" si="5"/>
        <v>-3.6555555555555554</v>
      </c>
      <c r="AM9" s="19"/>
      <c r="AN9" s="23"/>
      <c r="AO9" s="23"/>
      <c r="AP9" s="19"/>
      <c r="AQ9" s="24"/>
      <c r="AR9" s="34">
        <f t="shared" si="2"/>
        <v>-0.93051852259293166</v>
      </c>
      <c r="AS9" s="34">
        <f t="shared" si="17"/>
        <v>-4.468</v>
      </c>
      <c r="AT9" s="37">
        <v>3</v>
      </c>
      <c r="AU9" s="34">
        <f>CORREL(AP10:AP71,AR7:AR68)</f>
        <v>-0.25104717099754881</v>
      </c>
      <c r="AV9" s="9"/>
    </row>
    <row r="10" spans="1:48">
      <c r="A10" s="7">
        <v>335750</v>
      </c>
      <c r="B10" s="8">
        <f t="shared" si="3"/>
        <v>-335.75</v>
      </c>
      <c r="C10" s="8">
        <f t="shared" si="6"/>
        <v>0.5</v>
      </c>
      <c r="D10" s="8">
        <v>4</v>
      </c>
      <c r="F10" s="27" t="s">
        <v>130</v>
      </c>
      <c r="G10" s="23">
        <f t="shared" si="7"/>
        <v>-338.01003171659488</v>
      </c>
      <c r="H10" s="46">
        <f t="shared" si="8"/>
        <v>-337.75224422436787</v>
      </c>
      <c r="I10" s="19">
        <f t="shared" si="16"/>
        <v>1.9</v>
      </c>
      <c r="J10" s="19">
        <f>AVERAGE(I9:I11)</f>
        <v>2.1666666666666665</v>
      </c>
      <c r="K10" s="23">
        <f t="shared" ref="K10:K17" si="18">AVERAGE(I6:I14)</f>
        <v>1.6111111111111112</v>
      </c>
      <c r="L10" s="23">
        <f>J10-K10</f>
        <v>0.55555555555555536</v>
      </c>
      <c r="M10" s="49">
        <f t="shared" ref="M10:M16" si="19">I10 - K10</f>
        <v>0.28888888888888875</v>
      </c>
      <c r="N10" s="24"/>
      <c r="O10" s="34">
        <f t="shared" si="0"/>
        <v>0.45091807030047942</v>
      </c>
      <c r="P10" s="34">
        <f t="shared" si="9"/>
        <v>-0.29899999999999999</v>
      </c>
      <c r="Q10" s="37">
        <v>4</v>
      </c>
      <c r="R10" s="40">
        <v>-3.6999999999999998E-2</v>
      </c>
      <c r="S10" s="34">
        <f>CORREL(M10:M330,O6:O326)</f>
        <v>-3.740466947753289E-2</v>
      </c>
      <c r="U10" s="27" t="s">
        <v>130</v>
      </c>
      <c r="V10" s="23">
        <f t="shared" si="10"/>
        <v>-330.27640694978459</v>
      </c>
      <c r="W10" s="46">
        <f t="shared" si="11"/>
        <v>-329.50304447310356</v>
      </c>
      <c r="X10" s="19">
        <f t="shared" si="4"/>
        <v>0.35000000000000003</v>
      </c>
      <c r="Y10" s="19">
        <f>AVERAGE(X9:X11)</f>
        <v>0.31666666666666671</v>
      </c>
      <c r="Z10" s="23">
        <f t="shared" ref="Z10:Z14" si="20">AVERAGE(X6:X14)</f>
        <v>0.16851851851851857</v>
      </c>
      <c r="AA10" s="23">
        <f>Y10-Z10</f>
        <v>0.14814814814814814</v>
      </c>
      <c r="AB10" s="49">
        <f t="shared" ref="AB10:AB14" si="21">X10 - Z10</f>
        <v>0.18148148148148147</v>
      </c>
      <c r="AC10" s="24"/>
      <c r="AD10" s="34">
        <f t="shared" si="1"/>
        <v>0.89052739160873218</v>
      </c>
      <c r="AE10" s="34">
        <f t="shared" si="12"/>
        <v>-8.7799999999999994</v>
      </c>
      <c r="AF10" s="37">
        <v>4</v>
      </c>
      <c r="AG10" s="34">
        <f>CORREL(AB10:AB218,AD6:AD214)</f>
        <v>-0.14567594566009381</v>
      </c>
      <c r="AH10" s="9"/>
      <c r="AI10" s="27" t="s">
        <v>130</v>
      </c>
      <c r="AJ10" s="23">
        <f t="shared" si="13"/>
        <v>-307.0755326493537</v>
      </c>
      <c r="AK10" s="46">
        <f t="shared" si="14"/>
        <v>-304.75544521931062</v>
      </c>
      <c r="AL10" s="19">
        <f t="shared" si="5"/>
        <v>-3.8333333333333335</v>
      </c>
      <c r="AM10" s="19">
        <f>AVERAGE(AL9:AL11)</f>
        <v>-4.0444444444444443</v>
      </c>
      <c r="AN10" s="23">
        <f t="shared" ref="AN10:AN14" si="22">AVERAGE(AL6:AL14)</f>
        <v>-3.3541975308641971</v>
      </c>
      <c r="AO10" s="23">
        <f>AM10-AN10</f>
        <v>-0.69024691358024715</v>
      </c>
      <c r="AP10" s="49">
        <f t="shared" ref="AP10:AP14" si="23">AL10 - AN10</f>
        <v>-0.47913580246913634</v>
      </c>
      <c r="AQ10" s="24"/>
      <c r="AR10" s="34">
        <f t="shared" si="2"/>
        <v>-0.47740090144815456</v>
      </c>
      <c r="AS10" s="34">
        <f t="shared" si="17"/>
        <v>-4.468</v>
      </c>
      <c r="AT10" s="37">
        <v>4</v>
      </c>
      <c r="AU10" s="34">
        <f>CORREL(AP10:AP71,AR6:AR67)</f>
        <v>-0.47172685111993362</v>
      </c>
      <c r="AV10" s="9"/>
    </row>
    <row r="11" spans="1:48">
      <c r="A11" s="7">
        <v>335250</v>
      </c>
      <c r="B11" s="8">
        <f t="shared" si="3"/>
        <v>-335.25</v>
      </c>
      <c r="C11" s="8">
        <f t="shared" si="6"/>
        <v>0.5</v>
      </c>
      <c r="D11" s="8">
        <v>3.1</v>
      </c>
      <c r="F11" s="27"/>
      <c r="G11" s="23">
        <f t="shared" si="7"/>
        <v>-337.49445673214086</v>
      </c>
      <c r="H11" s="23">
        <f t="shared" si="8"/>
        <v>-337.23666923991385</v>
      </c>
      <c r="I11" s="19">
        <f t="shared" si="16"/>
        <v>3.7</v>
      </c>
      <c r="J11" s="19">
        <f t="shared" ref="J11:J74" si="24">AVERAGE(I10:I12)</f>
        <v>3.2666666666666671</v>
      </c>
      <c r="K11" s="23">
        <f t="shared" si="18"/>
        <v>2.1444444444444444</v>
      </c>
      <c r="L11" s="23">
        <f t="shared" ref="L11:L17" si="25">J11-K11</f>
        <v>1.1222222222222227</v>
      </c>
      <c r="M11" s="49">
        <f t="shared" si="19"/>
        <v>1.5555555555555558</v>
      </c>
      <c r="N11" s="24"/>
      <c r="O11" s="34">
        <f t="shared" si="0"/>
        <v>0.91915322621845263</v>
      </c>
      <c r="P11" s="34">
        <f t="shared" si="9"/>
        <v>-0.29899999999999999</v>
      </c>
      <c r="Q11" s="37"/>
      <c r="R11" s="40"/>
      <c r="S11" s="52" t="s">
        <v>164</v>
      </c>
      <c r="U11" s="27"/>
      <c r="V11" s="23">
        <f t="shared" si="10"/>
        <v>-328.72968199642253</v>
      </c>
      <c r="W11" s="23">
        <f t="shared" si="11"/>
        <v>-327.9563195197415</v>
      </c>
      <c r="X11" s="19">
        <f t="shared" si="4"/>
        <v>-0.6333333333333333</v>
      </c>
      <c r="Y11" s="19">
        <f t="shared" ref="Y11:Y74" si="26">AVERAGE(X10:X12)</f>
        <v>-0.39444444444444443</v>
      </c>
      <c r="Z11" s="23">
        <f t="shared" si="20"/>
        <v>-0.53888888888888897</v>
      </c>
      <c r="AA11" s="23">
        <f t="shared" ref="AA11:AA14" si="27">Y11-Z11</f>
        <v>0.14444444444444454</v>
      </c>
      <c r="AB11" s="49">
        <f t="shared" si="21"/>
        <v>-9.4444444444444331E-2</v>
      </c>
      <c r="AC11" s="24"/>
      <c r="AD11" s="34">
        <f t="shared" si="1"/>
        <v>0.9746066867878469</v>
      </c>
      <c r="AE11" s="34">
        <f t="shared" si="12"/>
        <v>-8.7799999999999994</v>
      </c>
      <c r="AF11" s="37"/>
      <c r="AH11" s="9"/>
      <c r="AI11" s="27"/>
      <c r="AJ11" s="23">
        <f t="shared" si="13"/>
        <v>-302.43535778926753</v>
      </c>
      <c r="AK11" s="23">
        <f t="shared" si="14"/>
        <v>-300.11527035922444</v>
      </c>
      <c r="AL11" s="19">
        <f t="shared" si="5"/>
        <v>-4.6444444444444439</v>
      </c>
      <c r="AM11" s="19">
        <f t="shared" ref="AM11:AM71" si="28">AVERAGE(AL10:AL12)</f>
        <v>-4.4292592592592595</v>
      </c>
      <c r="AN11" s="23">
        <f t="shared" si="22"/>
        <v>-3.6945679012345685</v>
      </c>
      <c r="AO11" s="23">
        <f t="shared" ref="AO11:AO14" si="29">AM11-AN11</f>
        <v>-0.73469135802469099</v>
      </c>
      <c r="AP11" s="49">
        <f t="shared" si="23"/>
        <v>-0.94987654320987547</v>
      </c>
      <c r="AQ11" s="24"/>
      <c r="AR11" s="34">
        <f t="shared" si="2"/>
        <v>0.19909790720423615</v>
      </c>
      <c r="AS11" s="34">
        <f t="shared" si="17"/>
        <v>-4.468</v>
      </c>
      <c r="AT11" s="37"/>
      <c r="AV11" s="9"/>
    </row>
    <row r="12" spans="1:48">
      <c r="A12" s="7">
        <v>334750</v>
      </c>
      <c r="B12" s="8">
        <f t="shared" si="3"/>
        <v>-334.75</v>
      </c>
      <c r="C12" s="8">
        <f t="shared" si="6"/>
        <v>0.5</v>
      </c>
      <c r="D12" s="8">
        <v>2.4</v>
      </c>
      <c r="F12" s="28" t="s">
        <v>131</v>
      </c>
      <c r="G12" s="23">
        <f t="shared" si="7"/>
        <v>-336.97888174768684</v>
      </c>
      <c r="H12" s="23">
        <f t="shared" si="8"/>
        <v>-336.72109425545983</v>
      </c>
      <c r="I12" s="19">
        <f t="shared" si="16"/>
        <v>4.2</v>
      </c>
      <c r="J12" s="19">
        <f t="shared" si="24"/>
        <v>4</v>
      </c>
      <c r="K12" s="23">
        <f t="shared" si="18"/>
        <v>2.5999999999999996</v>
      </c>
      <c r="L12" s="23">
        <f t="shared" si="25"/>
        <v>1.4000000000000004</v>
      </c>
      <c r="M12" s="49">
        <f t="shared" si="19"/>
        <v>1.6000000000000005</v>
      </c>
      <c r="N12" s="24"/>
      <c r="O12" s="34">
        <f t="shared" si="0"/>
        <v>0.95730637233857507</v>
      </c>
      <c r="P12" s="34">
        <f t="shared" ref="P12:P75" si="30">P11</f>
        <v>-0.29899999999999999</v>
      </c>
      <c r="Q12" s="37"/>
      <c r="R12" s="40"/>
      <c r="S12" s="40" t="s">
        <v>167</v>
      </c>
      <c r="U12" s="28" t="s">
        <v>131</v>
      </c>
      <c r="V12" s="23">
        <f t="shared" si="10"/>
        <v>-327.18295704306047</v>
      </c>
      <c r="W12" s="23">
        <f t="shared" si="11"/>
        <v>-326.40959456637944</v>
      </c>
      <c r="X12" s="19">
        <f t="shared" si="4"/>
        <v>-0.9</v>
      </c>
      <c r="Y12" s="19">
        <f t="shared" si="26"/>
        <v>-1.2666666666666666</v>
      </c>
      <c r="Z12" s="23">
        <f t="shared" si="20"/>
        <v>-1.1833333333333333</v>
      </c>
      <c r="AA12" s="23">
        <f t="shared" si="27"/>
        <v>-8.3333333333333259E-2</v>
      </c>
      <c r="AB12" s="49">
        <f t="shared" si="21"/>
        <v>0.28333333333333333</v>
      </c>
      <c r="AC12" s="24"/>
      <c r="AD12" s="34">
        <f t="shared" si="1"/>
        <v>0.60265668167210784</v>
      </c>
      <c r="AE12" s="34">
        <f t="shared" ref="AE12:AE75" si="31">AE11</f>
        <v>-8.7799999999999994</v>
      </c>
      <c r="AF12" s="37"/>
      <c r="AG12" s="40" t="s">
        <v>150</v>
      </c>
      <c r="AH12" s="9"/>
      <c r="AI12" s="28" t="s">
        <v>131</v>
      </c>
      <c r="AJ12" s="23">
        <f t="shared" si="13"/>
        <v>-297.79518292918135</v>
      </c>
      <c r="AK12" s="23">
        <f t="shared" si="14"/>
        <v>-295.47509549913826</v>
      </c>
      <c r="AL12" s="19">
        <f t="shared" si="5"/>
        <v>-4.8100000000000005</v>
      </c>
      <c r="AM12" s="19">
        <f t="shared" si="28"/>
        <v>-4.0885185185185184</v>
      </c>
      <c r="AN12" s="23">
        <f t="shared" si="22"/>
        <v>-4.1587654320987655</v>
      </c>
      <c r="AO12" s="23">
        <f t="shared" si="29"/>
        <v>7.0246913580247039E-2</v>
      </c>
      <c r="AP12" s="49">
        <f t="shared" si="23"/>
        <v>-0.65123456790123502</v>
      </c>
      <c r="AQ12" s="24"/>
      <c r="AR12" s="34">
        <f t="shared" si="2"/>
        <v>0.78243659234899465</v>
      </c>
      <c r="AS12" s="34">
        <f t="shared" si="17"/>
        <v>-4.468</v>
      </c>
      <c r="AT12" s="37"/>
      <c r="AU12" s="40" t="s">
        <v>151</v>
      </c>
      <c r="AV12" s="9"/>
    </row>
    <row r="13" spans="1:48">
      <c r="A13" s="7">
        <v>334250</v>
      </c>
      <c r="B13" s="8">
        <f t="shared" si="3"/>
        <v>-334.25</v>
      </c>
      <c r="C13" s="8">
        <f t="shared" si="6"/>
        <v>0.5</v>
      </c>
      <c r="D13" s="8">
        <v>1.5</v>
      </c>
      <c r="F13" s="28" t="s">
        <v>132</v>
      </c>
      <c r="G13" s="23">
        <f t="shared" si="7"/>
        <v>-336.46330676323282</v>
      </c>
      <c r="H13" s="23">
        <f t="shared" si="8"/>
        <v>-336.20551927100581</v>
      </c>
      <c r="I13" s="19">
        <f t="shared" si="16"/>
        <v>4.0999999999999996</v>
      </c>
      <c r="J13" s="19">
        <f t="shared" si="24"/>
        <v>4.1000000000000005</v>
      </c>
      <c r="K13" s="23">
        <f t="shared" si="18"/>
        <v>2.8666666666666663</v>
      </c>
      <c r="L13" s="23">
        <f t="shared" si="25"/>
        <v>1.2333333333333343</v>
      </c>
      <c r="M13" s="49">
        <f t="shared" si="19"/>
        <v>1.2333333333333334</v>
      </c>
      <c r="N13" s="24"/>
      <c r="O13" s="34">
        <f t="shared" si="0"/>
        <v>0.54752522756624911</v>
      </c>
      <c r="P13" s="34">
        <f t="shared" si="30"/>
        <v>-0.29899999999999999</v>
      </c>
      <c r="Q13" s="37"/>
      <c r="R13" s="40"/>
      <c r="S13" s="44" t="s">
        <v>173</v>
      </c>
      <c r="U13" s="28" t="s">
        <v>132</v>
      </c>
      <c r="V13" s="23">
        <f t="shared" si="10"/>
        <v>-325.63623208969841</v>
      </c>
      <c r="W13" s="23">
        <f t="shared" si="11"/>
        <v>-324.86286961301738</v>
      </c>
      <c r="X13" s="19">
        <f t="shared" si="4"/>
        <v>-2.2666666666666666</v>
      </c>
      <c r="Y13" s="19">
        <f t="shared" si="26"/>
        <v>-1.9888888888888889</v>
      </c>
      <c r="Z13" s="23">
        <f t="shared" si="20"/>
        <v>-1.6351851851851853</v>
      </c>
      <c r="AA13" s="23">
        <f t="shared" si="27"/>
        <v>-0.35370370370370363</v>
      </c>
      <c r="AB13" s="49">
        <f t="shared" si="21"/>
        <v>-0.63148148148148131</v>
      </c>
      <c r="AC13" s="24"/>
      <c r="AD13" s="34">
        <f t="shared" si="1"/>
        <v>-5.1283082580946722E-2</v>
      </c>
      <c r="AE13" s="34">
        <f t="shared" si="31"/>
        <v>-8.7799999999999994</v>
      </c>
      <c r="AF13" s="37"/>
      <c r="AG13" s="44" t="s">
        <v>153</v>
      </c>
      <c r="AH13" s="9"/>
      <c r="AI13" s="28" t="s">
        <v>132</v>
      </c>
      <c r="AJ13" s="23">
        <f t="shared" si="13"/>
        <v>-293.15500806909517</v>
      </c>
      <c r="AK13" s="23">
        <f t="shared" si="14"/>
        <v>-290.83492063905209</v>
      </c>
      <c r="AL13" s="19">
        <f t="shared" si="5"/>
        <v>-2.8111111111111109</v>
      </c>
      <c r="AM13" s="19">
        <f t="shared" si="28"/>
        <v>-3.6477777777777778</v>
      </c>
      <c r="AN13" s="23">
        <f t="shared" si="22"/>
        <v>-4.7637037037037038</v>
      </c>
      <c r="AO13" s="23">
        <f t="shared" si="29"/>
        <v>1.115925925925926</v>
      </c>
      <c r="AP13" s="49">
        <f t="shared" si="23"/>
        <v>1.9525925925925929</v>
      </c>
      <c r="AQ13" s="24"/>
      <c r="AR13" s="34">
        <f t="shared" si="2"/>
        <v>0.99966450011955732</v>
      </c>
      <c r="AS13" s="34">
        <f t="shared" si="17"/>
        <v>-4.468</v>
      </c>
      <c r="AT13" s="37"/>
      <c r="AU13" s="44" t="s">
        <v>158</v>
      </c>
      <c r="AV13" s="9"/>
    </row>
    <row r="14" spans="1:48">
      <c r="A14" s="7">
        <v>333750</v>
      </c>
      <c r="B14" s="8">
        <f t="shared" si="3"/>
        <v>-333.75</v>
      </c>
      <c r="C14" s="8">
        <f t="shared" si="6"/>
        <v>0.5</v>
      </c>
      <c r="D14" s="8">
        <v>1.5</v>
      </c>
      <c r="F14" s="31"/>
      <c r="G14" s="23">
        <f t="shared" si="7"/>
        <v>-335.9477317787788</v>
      </c>
      <c r="H14" s="23">
        <f t="shared" si="8"/>
        <v>-335.68994428655179</v>
      </c>
      <c r="I14" s="19">
        <f t="shared" si="16"/>
        <v>4</v>
      </c>
      <c r="J14" s="19">
        <f t="shared" si="24"/>
        <v>3.7333333333333329</v>
      </c>
      <c r="K14" s="23">
        <f t="shared" si="18"/>
        <v>2.9333333333333331</v>
      </c>
      <c r="L14" s="23">
        <f t="shared" si="25"/>
        <v>0.79999999999999982</v>
      </c>
      <c r="M14" s="49">
        <f t="shared" si="19"/>
        <v>1.0666666666666669</v>
      </c>
      <c r="N14" s="24"/>
      <c r="O14" s="34">
        <f t="shared" si="0"/>
        <v>-0.11844905624940655</v>
      </c>
      <c r="P14" s="34">
        <f t="shared" si="30"/>
        <v>-0.29899999999999999</v>
      </c>
      <c r="Q14" s="37"/>
      <c r="R14" s="40"/>
      <c r="S14" s="53" t="s">
        <v>172</v>
      </c>
      <c r="U14" s="31"/>
      <c r="V14" s="23">
        <f t="shared" si="10"/>
        <v>-324.08950713633635</v>
      </c>
      <c r="W14" s="23">
        <f t="shared" si="11"/>
        <v>-323.31614465965532</v>
      </c>
      <c r="X14" s="19">
        <f t="shared" si="4"/>
        <v>-2.8000000000000003</v>
      </c>
      <c r="Y14" s="19">
        <f t="shared" si="26"/>
        <v>-2.5666666666666664</v>
      </c>
      <c r="Z14" s="23">
        <f t="shared" si="20"/>
        <v>-1.8685185185185185</v>
      </c>
      <c r="AA14" s="23">
        <f t="shared" si="27"/>
        <v>-0.69814814814814796</v>
      </c>
      <c r="AB14" s="49">
        <f t="shared" si="21"/>
        <v>-0.9314814814814818</v>
      </c>
      <c r="AC14" s="24"/>
      <c r="AD14" s="34">
        <f t="shared" si="1"/>
        <v>-0.68122692254642148</v>
      </c>
      <c r="AE14" s="34">
        <f t="shared" si="31"/>
        <v>-8.7799999999999994</v>
      </c>
      <c r="AF14" s="37"/>
      <c r="AG14" s="53"/>
      <c r="AH14" s="9"/>
      <c r="AI14" s="31"/>
      <c r="AJ14" s="23">
        <f t="shared" si="13"/>
        <v>-288.514833209009</v>
      </c>
      <c r="AK14" s="23">
        <f t="shared" si="14"/>
        <v>-286.19474577896591</v>
      </c>
      <c r="AL14" s="19">
        <f t="shared" si="5"/>
        <v>-3.322222222222222</v>
      </c>
      <c r="AM14" s="19">
        <f t="shared" si="28"/>
        <v>-3.9211111111111112</v>
      </c>
      <c r="AN14" s="23">
        <f t="shared" si="22"/>
        <v>-5.1933333333333325</v>
      </c>
      <c r="AO14" s="23">
        <f t="shared" si="29"/>
        <v>1.2722222222222213</v>
      </c>
      <c r="AP14" s="49">
        <f t="shared" si="23"/>
        <v>1.8711111111111105</v>
      </c>
      <c r="AQ14" s="24"/>
      <c r="AR14" s="34">
        <f t="shared" si="2"/>
        <v>0.74913827825079293</v>
      </c>
      <c r="AS14" s="34">
        <f t="shared" si="17"/>
        <v>-4.468</v>
      </c>
      <c r="AT14" s="37"/>
      <c r="AU14" s="53"/>
      <c r="AV14" s="9"/>
    </row>
    <row r="15" spans="1:48">
      <c r="A15" s="7">
        <v>333250</v>
      </c>
      <c r="B15" s="8">
        <f t="shared" si="3"/>
        <v>-333.25</v>
      </c>
      <c r="C15" s="8">
        <f t="shared" si="6"/>
        <v>0.5</v>
      </c>
      <c r="D15" s="8">
        <v>1.3</v>
      </c>
      <c r="F15" s="28" t="s">
        <v>133</v>
      </c>
      <c r="G15" s="23">
        <f t="shared" si="7"/>
        <v>-335.43215679432478</v>
      </c>
      <c r="H15" s="23">
        <f t="shared" si="8"/>
        <v>-335.17436930209777</v>
      </c>
      <c r="I15" s="19">
        <f t="shared" si="16"/>
        <v>3.1</v>
      </c>
      <c r="J15" s="19">
        <f t="shared" si="24"/>
        <v>3.1666666666666665</v>
      </c>
      <c r="K15" s="23">
        <f t="shared" si="18"/>
        <v>2.8666666666666667</v>
      </c>
      <c r="L15" s="23">
        <f t="shared" si="25"/>
        <v>0.29999999999999982</v>
      </c>
      <c r="M15" s="49">
        <f t="shared" si="19"/>
        <v>0.23333333333333339</v>
      </c>
      <c r="N15" s="24"/>
      <c r="O15" s="34">
        <f t="shared" si="0"/>
        <v>-0.72899971023138055</v>
      </c>
      <c r="P15" s="34">
        <f t="shared" si="30"/>
        <v>-0.29899999999999999</v>
      </c>
      <c r="Q15" s="37"/>
      <c r="R15" s="40"/>
      <c r="S15" s="40" t="s">
        <v>159</v>
      </c>
      <c r="U15" s="28" t="s">
        <v>133</v>
      </c>
      <c r="V15" s="23">
        <f t="shared" si="10"/>
        <v>-322.54278218297429</v>
      </c>
      <c r="W15" s="23">
        <f t="shared" si="11"/>
        <v>-321.76941970629326</v>
      </c>
      <c r="X15" s="19">
        <f t="shared" si="4"/>
        <v>-2.6333333333333333</v>
      </c>
      <c r="Y15" s="19">
        <f t="shared" si="26"/>
        <v>-3.1444444444444444</v>
      </c>
      <c r="Z15" s="23">
        <f t="shared" ref="Z15:Z78" si="32">AVERAGE(X11:X19)</f>
        <v>-2.0222222222222221</v>
      </c>
      <c r="AA15" s="23">
        <f t="shared" ref="AA15:AA78" si="33">Y15-Z15</f>
        <v>-1.1222222222222222</v>
      </c>
      <c r="AB15" s="49">
        <f t="shared" ref="AB15:AB78" si="34">X15 - Z15</f>
        <v>-0.61111111111111116</v>
      </c>
      <c r="AC15" s="24"/>
      <c r="AD15" s="34">
        <f t="shared" si="1"/>
        <v>-0.99241711445850223</v>
      </c>
      <c r="AE15" s="34">
        <f t="shared" si="31"/>
        <v>-8.7799999999999994</v>
      </c>
      <c r="AF15" s="37"/>
      <c r="AG15" s="40" t="s">
        <v>159</v>
      </c>
      <c r="AH15" s="9"/>
      <c r="AI15" s="28" t="s">
        <v>133</v>
      </c>
      <c r="AJ15" s="23">
        <f t="shared" si="13"/>
        <v>-283.87465834892282</v>
      </c>
      <c r="AK15" s="23">
        <f t="shared" si="14"/>
        <v>-281.55457091887973</v>
      </c>
      <c r="AL15" s="19">
        <f t="shared" si="5"/>
        <v>-5.6300000000000008</v>
      </c>
      <c r="AM15" s="19">
        <f t="shared" si="28"/>
        <v>-5.2581481481481482</v>
      </c>
      <c r="AN15" s="23">
        <f t="shared" ref="AN15:AN71" si="35">AVERAGE(AL11:AL19)</f>
        <v>-5.507407407407408</v>
      </c>
      <c r="AO15" s="23">
        <f t="shared" ref="AO15:AO71" si="36">AM15-AN15</f>
        <v>0.24925925925925974</v>
      </c>
      <c r="AP15" s="49">
        <f t="shared" ref="AP15:AP71" si="37">AL15 - AN15</f>
        <v>-0.12259259259259281</v>
      </c>
      <c r="AQ15" s="24"/>
      <c r="AR15" s="34">
        <f t="shared" si="2"/>
        <v>0.14808193024391406</v>
      </c>
      <c r="AS15" s="34">
        <f t="shared" si="17"/>
        <v>-4.468</v>
      </c>
      <c r="AT15" s="37"/>
      <c r="AU15" s="40" t="s">
        <v>159</v>
      </c>
      <c r="AV15" s="9"/>
    </row>
    <row r="16" spans="1:48">
      <c r="A16" s="7">
        <v>332750</v>
      </c>
      <c r="B16" s="8">
        <f t="shared" si="3"/>
        <v>-332.75</v>
      </c>
      <c r="C16" s="8">
        <f t="shared" si="6"/>
        <v>0.5</v>
      </c>
      <c r="D16" s="8">
        <v>1</v>
      </c>
      <c r="F16" s="29"/>
      <c r="G16" s="23">
        <f t="shared" si="7"/>
        <v>-334.91658180987076</v>
      </c>
      <c r="H16" s="23">
        <f t="shared" si="8"/>
        <v>-334.65879431764375</v>
      </c>
      <c r="I16" s="19">
        <f t="shared" si="16"/>
        <v>2.4</v>
      </c>
      <c r="J16" s="19">
        <f t="shared" si="24"/>
        <v>2.3333333333333335</v>
      </c>
      <c r="K16" s="23">
        <f t="shared" si="18"/>
        <v>2.5666666666666669</v>
      </c>
      <c r="L16" s="23">
        <f t="shared" si="25"/>
        <v>-0.23333333333333339</v>
      </c>
      <c r="M16" s="49">
        <f t="shared" si="19"/>
        <v>-0.16666666666666696</v>
      </c>
      <c r="N16" s="24"/>
      <c r="O16" s="34">
        <f t="shared" si="0"/>
        <v>-0.99844329786673958</v>
      </c>
      <c r="P16" s="34">
        <f t="shared" si="30"/>
        <v>-0.29899999999999999</v>
      </c>
      <c r="Q16" s="37"/>
      <c r="R16" s="40"/>
      <c r="S16" s="40" t="s">
        <v>166</v>
      </c>
      <c r="U16" s="29"/>
      <c r="V16" s="23">
        <f t="shared" si="10"/>
        <v>-320.99605722961223</v>
      </c>
      <c r="W16" s="23">
        <f t="shared" si="11"/>
        <v>-320.2226947529312</v>
      </c>
      <c r="X16" s="19">
        <f t="shared" si="4"/>
        <v>-4</v>
      </c>
      <c r="Y16" s="19">
        <f t="shared" si="26"/>
        <v>-3.2333333333333329</v>
      </c>
      <c r="Z16" s="23">
        <f t="shared" si="32"/>
        <v>-2.1444444444444444</v>
      </c>
      <c r="AA16" s="23">
        <f t="shared" si="33"/>
        <v>-1.0888888888888886</v>
      </c>
      <c r="AB16" s="49">
        <f t="shared" si="34"/>
        <v>-1.8555555555555556</v>
      </c>
      <c r="AC16" s="24"/>
      <c r="AD16" s="34">
        <f t="shared" si="1"/>
        <v>-0.83924430902775349</v>
      </c>
      <c r="AE16" s="34">
        <f t="shared" si="31"/>
        <v>-8.7799999999999994</v>
      </c>
      <c r="AF16" s="34"/>
      <c r="AG16" s="40" t="s">
        <v>183</v>
      </c>
      <c r="AH16" s="9"/>
      <c r="AI16" s="29"/>
      <c r="AJ16" s="23">
        <f t="shared" si="13"/>
        <v>-279.23448348883664</v>
      </c>
      <c r="AK16" s="23">
        <f t="shared" si="14"/>
        <v>-276.91439605879356</v>
      </c>
      <c r="AL16" s="19">
        <f t="shared" si="5"/>
        <v>-6.822222222222222</v>
      </c>
      <c r="AM16" s="19">
        <f t="shared" si="28"/>
        <v>-6.5988888888888892</v>
      </c>
      <c r="AN16" s="23">
        <f t="shared" si="35"/>
        <v>-5.6530864197530866</v>
      </c>
      <c r="AO16" s="23">
        <f t="shared" si="36"/>
        <v>-0.94580246913580268</v>
      </c>
      <c r="AP16" s="49">
        <f t="shared" si="37"/>
        <v>-1.1691358024691354</v>
      </c>
      <c r="AQ16" s="24"/>
      <c r="AR16" s="34">
        <f t="shared" si="2"/>
        <v>-0.52226359867142913</v>
      </c>
      <c r="AS16" s="34">
        <f t="shared" si="17"/>
        <v>-4.468</v>
      </c>
      <c r="AT16" s="34"/>
      <c r="AU16" s="40" t="s">
        <v>180</v>
      </c>
      <c r="AV16" s="9"/>
    </row>
    <row r="17" spans="1:48">
      <c r="A17" s="7">
        <v>332250</v>
      </c>
      <c r="B17" s="8">
        <f t="shared" si="3"/>
        <v>-332.25</v>
      </c>
      <c r="C17" s="8">
        <f t="shared" si="6"/>
        <v>0.5</v>
      </c>
      <c r="D17" s="8">
        <v>0.7</v>
      </c>
      <c r="F17" s="27"/>
      <c r="G17" s="23">
        <f t="shared" si="7"/>
        <v>-334.40100682541674</v>
      </c>
      <c r="H17" s="23">
        <f t="shared" si="8"/>
        <v>-334.14321933318973</v>
      </c>
      <c r="I17" s="19">
        <f t="shared" si="16"/>
        <v>1.5</v>
      </c>
      <c r="J17" s="19">
        <f t="shared" si="24"/>
        <v>1.8</v>
      </c>
      <c r="K17" s="23">
        <f t="shared" si="18"/>
        <v>2.177777777777778</v>
      </c>
      <c r="L17" s="23">
        <f t="shared" si="25"/>
        <v>-0.37777777777777799</v>
      </c>
      <c r="M17" s="49">
        <f t="shared" ref="M17" si="38">I17 - K17</f>
        <v>-0.67777777777777803</v>
      </c>
      <c r="N17" s="24"/>
      <c r="O17" s="34">
        <f t="shared" si="0"/>
        <v>-0.80070416996907767</v>
      </c>
      <c r="P17" s="34">
        <f t="shared" si="30"/>
        <v>-0.29899999999999999</v>
      </c>
      <c r="S17" s="42"/>
      <c r="U17" s="27"/>
      <c r="V17" s="23">
        <f t="shared" si="10"/>
        <v>-319.44933227625017</v>
      </c>
      <c r="W17" s="23">
        <f t="shared" si="11"/>
        <v>-318.67596979956915</v>
      </c>
      <c r="X17" s="19">
        <f t="shared" si="4"/>
        <v>-3.0666666666666664</v>
      </c>
      <c r="Y17" s="19">
        <f t="shared" si="26"/>
        <v>-2.6444444444444444</v>
      </c>
      <c r="Z17" s="23">
        <f t="shared" si="32"/>
        <v>-2.3416666666666668</v>
      </c>
      <c r="AA17" s="23">
        <f t="shared" si="33"/>
        <v>-0.30277777777777759</v>
      </c>
      <c r="AB17" s="49">
        <f t="shared" si="34"/>
        <v>-0.72499999999999964</v>
      </c>
      <c r="AC17" s="24"/>
      <c r="AD17" s="34">
        <f t="shared" si="1"/>
        <v>-0.2933797642413844</v>
      </c>
      <c r="AE17" s="34">
        <f t="shared" si="31"/>
        <v>-8.7799999999999994</v>
      </c>
      <c r="AF17" s="34"/>
      <c r="AG17" s="42"/>
      <c r="AH17" s="9"/>
      <c r="AI17" s="27"/>
      <c r="AJ17" s="23">
        <f t="shared" si="13"/>
        <v>-274.59430862875047</v>
      </c>
      <c r="AK17" s="23">
        <f t="shared" si="14"/>
        <v>-272.27422119870738</v>
      </c>
      <c r="AL17" s="19">
        <f t="shared" si="5"/>
        <v>-7.3444444444444441</v>
      </c>
      <c r="AM17" s="19">
        <f t="shared" si="28"/>
        <v>-7.2296296296296303</v>
      </c>
      <c r="AN17" s="23">
        <f t="shared" si="35"/>
        <v>-5.8988888888888891</v>
      </c>
      <c r="AO17" s="23">
        <f t="shared" si="36"/>
        <v>-1.3307407407407412</v>
      </c>
      <c r="AP17" s="49">
        <f t="shared" si="37"/>
        <v>-1.445555555555555</v>
      </c>
      <c r="AQ17" s="24"/>
      <c r="AR17" s="34">
        <f t="shared" si="2"/>
        <v>-0.9482361854550444</v>
      </c>
      <c r="AS17" s="34">
        <f t="shared" si="17"/>
        <v>-4.468</v>
      </c>
      <c r="AT17" s="34"/>
      <c r="AU17" s="42"/>
      <c r="AV17" s="9"/>
    </row>
    <row r="18" spans="1:48">
      <c r="A18" s="7">
        <v>331750</v>
      </c>
      <c r="B18" s="8">
        <f t="shared" si="3"/>
        <v>-331.75</v>
      </c>
      <c r="C18" s="8">
        <f t="shared" si="6"/>
        <v>0.5</v>
      </c>
      <c r="D18" s="8">
        <v>1.1000000000000001</v>
      </c>
      <c r="F18" s="27"/>
      <c r="G18" s="23">
        <f t="shared" si="7"/>
        <v>-333.88543184096272</v>
      </c>
      <c r="H18" s="23">
        <f t="shared" si="8"/>
        <v>-333.62764434873571</v>
      </c>
      <c r="I18" s="19">
        <f t="shared" si="16"/>
        <v>1.5</v>
      </c>
      <c r="J18" s="19">
        <f t="shared" si="24"/>
        <v>1.4333333333333333</v>
      </c>
      <c r="K18" s="23">
        <f t="shared" ref="K18:K81" si="39">AVERAGE(I14:I22)</f>
        <v>1.8444444444444446</v>
      </c>
      <c r="L18" s="23">
        <f t="shared" ref="L18:L81" si="40">J18-K18</f>
        <v>-0.4111111111111112</v>
      </c>
      <c r="M18" s="49">
        <f t="shared" ref="M18:M81" si="41">I18 - K18</f>
        <v>-0.34444444444444455</v>
      </c>
      <c r="N18" s="24"/>
      <c r="O18" s="34">
        <f t="shared" si="0"/>
        <v>-0.22830666210717968</v>
      </c>
      <c r="P18" s="34">
        <f t="shared" si="30"/>
        <v>-0.29899999999999999</v>
      </c>
      <c r="S18" s="43" t="s">
        <v>160</v>
      </c>
      <c r="U18" s="27"/>
      <c r="V18" s="23">
        <f t="shared" si="10"/>
        <v>-317.90260732288812</v>
      </c>
      <c r="W18" s="23">
        <f t="shared" si="11"/>
        <v>-317.12924484620709</v>
      </c>
      <c r="X18" s="19">
        <f t="shared" si="4"/>
        <v>-0.8666666666666667</v>
      </c>
      <c r="Y18" s="19">
        <f t="shared" si="26"/>
        <v>-1.6555555555555557</v>
      </c>
      <c r="Z18" s="23">
        <f t="shared" si="32"/>
        <v>-2.4749999999999996</v>
      </c>
      <c r="AA18" s="23">
        <f t="shared" si="33"/>
        <v>0.81944444444444398</v>
      </c>
      <c r="AB18" s="49">
        <f t="shared" si="34"/>
        <v>1.6083333333333329</v>
      </c>
      <c r="AC18" s="24"/>
      <c r="AD18" s="34">
        <f t="shared" si="1"/>
        <v>0.38976043278643724</v>
      </c>
      <c r="AE18" s="34">
        <f t="shared" si="31"/>
        <v>-8.7799999999999994</v>
      </c>
      <c r="AF18" s="34"/>
      <c r="AG18" s="43" t="s">
        <v>181</v>
      </c>
      <c r="AH18" s="9"/>
      <c r="AI18" s="27"/>
      <c r="AJ18" s="23">
        <f t="shared" si="13"/>
        <v>-269.95413376866429</v>
      </c>
      <c r="AK18" s="23">
        <f t="shared" si="14"/>
        <v>-267.6340463386212</v>
      </c>
      <c r="AL18" s="19">
        <f t="shared" si="5"/>
        <v>-7.5222222222222221</v>
      </c>
      <c r="AM18" s="19">
        <f t="shared" si="28"/>
        <v>-7.1755555555555555</v>
      </c>
      <c r="AN18" s="23">
        <f t="shared" si="35"/>
        <v>-6.2346913580246905</v>
      </c>
      <c r="AO18" s="23">
        <f t="shared" si="36"/>
        <v>-0.94086419753086492</v>
      </c>
      <c r="AP18" s="49">
        <f t="shared" si="37"/>
        <v>-1.2875308641975316</v>
      </c>
      <c r="AQ18" s="24"/>
      <c r="AR18" s="34">
        <f t="shared" si="2"/>
        <v>-0.93051852259291612</v>
      </c>
      <c r="AS18" s="34">
        <f t="shared" si="17"/>
        <v>-4.468</v>
      </c>
      <c r="AT18" s="34"/>
      <c r="AU18" s="43" t="s">
        <v>178</v>
      </c>
      <c r="AV18" s="9"/>
    </row>
    <row r="19" spans="1:48">
      <c r="A19" s="7">
        <v>331250</v>
      </c>
      <c r="B19" s="8">
        <f t="shared" si="3"/>
        <v>-331.25</v>
      </c>
      <c r="C19" s="8">
        <f t="shared" si="6"/>
        <v>0.5</v>
      </c>
      <c r="D19" s="8">
        <v>1.5</v>
      </c>
      <c r="F19" s="28" t="s">
        <v>134</v>
      </c>
      <c r="G19" s="23">
        <f t="shared" si="7"/>
        <v>-333.3698568565087</v>
      </c>
      <c r="H19" s="23">
        <f t="shared" si="8"/>
        <v>-333.11206936428169</v>
      </c>
      <c r="I19" s="19">
        <f t="shared" si="16"/>
        <v>1.3</v>
      </c>
      <c r="J19" s="19">
        <f t="shared" si="24"/>
        <v>1.2666666666666666</v>
      </c>
      <c r="K19" s="23">
        <f t="shared" si="39"/>
        <v>1.5666666666666667</v>
      </c>
      <c r="L19" s="23">
        <f t="shared" si="40"/>
        <v>-0.30000000000000004</v>
      </c>
      <c r="M19" s="49">
        <f t="shared" si="41"/>
        <v>-0.26666666666666661</v>
      </c>
      <c r="N19" s="24"/>
      <c r="O19" s="34">
        <f t="shared" si="0"/>
        <v>0.4509180703005109</v>
      </c>
      <c r="P19" s="34">
        <f t="shared" si="30"/>
        <v>-0.29899999999999999</v>
      </c>
      <c r="S19" s="42" t="s">
        <v>168</v>
      </c>
      <c r="U19" s="28" t="s">
        <v>134</v>
      </c>
      <c r="V19" s="23">
        <f t="shared" si="10"/>
        <v>-316.35588236952606</v>
      </c>
      <c r="W19" s="23">
        <f t="shared" si="11"/>
        <v>-315.58251989284503</v>
      </c>
      <c r="X19" s="19">
        <f t="shared" si="4"/>
        <v>-1.0333333333333334</v>
      </c>
      <c r="Y19" s="19">
        <f t="shared" si="26"/>
        <v>-1.2111111111111112</v>
      </c>
      <c r="Z19" s="23">
        <f t="shared" si="32"/>
        <v>-2.5712962962962966</v>
      </c>
      <c r="AA19" s="23">
        <f t="shared" si="33"/>
        <v>1.3601851851851854</v>
      </c>
      <c r="AB19" s="49">
        <f t="shared" si="34"/>
        <v>1.5379629629629632</v>
      </c>
      <c r="AC19" s="24"/>
      <c r="AD19" s="34">
        <f t="shared" si="1"/>
        <v>0.89052739160877403</v>
      </c>
      <c r="AE19" s="34">
        <f t="shared" si="31"/>
        <v>-8.7799999999999994</v>
      </c>
      <c r="AF19" s="34"/>
      <c r="AG19" s="42" t="s">
        <v>182</v>
      </c>
      <c r="AH19" s="9"/>
      <c r="AI19" s="28" t="s">
        <v>134</v>
      </c>
      <c r="AJ19" s="23">
        <f t="shared" si="13"/>
        <v>-265.31395890857812</v>
      </c>
      <c r="AK19" s="23">
        <f t="shared" si="14"/>
        <v>-262.99387147853503</v>
      </c>
      <c r="AL19" s="19">
        <f t="shared" si="5"/>
        <v>-6.660000000000001</v>
      </c>
      <c r="AM19" s="19">
        <f t="shared" si="28"/>
        <v>-6.7125925925925927</v>
      </c>
      <c r="AN19" s="23">
        <f t="shared" si="35"/>
        <v>-5.905555555555555</v>
      </c>
      <c r="AO19" s="23">
        <f t="shared" si="36"/>
        <v>-0.80703703703703766</v>
      </c>
      <c r="AP19" s="49">
        <f t="shared" si="37"/>
        <v>-0.75444444444444603</v>
      </c>
      <c r="AQ19" s="24"/>
      <c r="AR19" s="34">
        <f t="shared" si="2"/>
        <v>-0.47740090144811731</v>
      </c>
      <c r="AS19" s="34">
        <f t="shared" si="17"/>
        <v>-4.468</v>
      </c>
      <c r="AT19" s="34"/>
      <c r="AU19" s="42" t="s">
        <v>179</v>
      </c>
      <c r="AV19" s="9"/>
    </row>
    <row r="20" spans="1:48">
      <c r="A20" s="7">
        <v>330750</v>
      </c>
      <c r="B20" s="8">
        <f t="shared" si="3"/>
        <v>-330.75</v>
      </c>
      <c r="C20" s="8">
        <f t="shared" si="6"/>
        <v>0.5</v>
      </c>
      <c r="D20" s="8">
        <v>1.1000000000000001</v>
      </c>
      <c r="F20" s="28" t="s">
        <v>135</v>
      </c>
      <c r="G20" s="23">
        <f t="shared" si="7"/>
        <v>-332.85428187205468</v>
      </c>
      <c r="H20" s="23">
        <f t="shared" si="8"/>
        <v>-332.59649437982767</v>
      </c>
      <c r="I20" s="19">
        <f t="shared" si="16"/>
        <v>1</v>
      </c>
      <c r="J20" s="19">
        <f t="shared" si="24"/>
        <v>1</v>
      </c>
      <c r="K20" s="23">
        <f t="shared" si="39"/>
        <v>1.3444444444444443</v>
      </c>
      <c r="L20" s="23">
        <f t="shared" si="40"/>
        <v>-0.34444444444444433</v>
      </c>
      <c r="M20" s="49">
        <f t="shared" si="41"/>
        <v>-0.34444444444444433</v>
      </c>
      <c r="N20" s="24"/>
      <c r="O20" s="34">
        <f t="shared" si="0"/>
        <v>0.91915322621848894</v>
      </c>
      <c r="P20" s="34">
        <f t="shared" si="30"/>
        <v>-0.29899999999999999</v>
      </c>
      <c r="S20" s="47"/>
      <c r="U20" s="28" t="s">
        <v>135</v>
      </c>
      <c r="V20" s="23">
        <f t="shared" si="10"/>
        <v>-314.809157416164</v>
      </c>
      <c r="W20" s="23">
        <f t="shared" si="11"/>
        <v>-314.03579493948297</v>
      </c>
      <c r="X20" s="19">
        <f t="shared" si="4"/>
        <v>-1.7333333333333334</v>
      </c>
      <c r="Y20" s="19">
        <f t="shared" si="26"/>
        <v>-1.8138888888888889</v>
      </c>
      <c r="Z20" s="23">
        <f t="shared" si="32"/>
        <v>-2.7046296296296299</v>
      </c>
      <c r="AA20" s="23">
        <f t="shared" si="33"/>
        <v>0.89074074074074105</v>
      </c>
      <c r="AB20" s="49">
        <f t="shared" si="34"/>
        <v>0.97129629629629655</v>
      </c>
      <c r="AC20" s="24"/>
      <c r="AD20" s="34">
        <f t="shared" si="1"/>
        <v>0.97460668678783258</v>
      </c>
      <c r="AE20" s="34">
        <f t="shared" si="31"/>
        <v>-8.7799999999999994</v>
      </c>
      <c r="AF20" s="34"/>
      <c r="AG20" s="34"/>
      <c r="AH20" s="9"/>
      <c r="AI20" s="28" t="s">
        <v>135</v>
      </c>
      <c r="AJ20" s="23">
        <f t="shared" si="13"/>
        <v>-260.67378404849194</v>
      </c>
      <c r="AK20" s="23">
        <f t="shared" si="14"/>
        <v>-258.35369661844885</v>
      </c>
      <c r="AL20" s="19">
        <f t="shared" si="5"/>
        <v>-5.9555555555555548</v>
      </c>
      <c r="AM20" s="19">
        <f t="shared" si="28"/>
        <v>-6.5459259259259257</v>
      </c>
      <c r="AN20" s="23">
        <f t="shared" si="35"/>
        <v>-5.4145679012345669</v>
      </c>
      <c r="AO20" s="23">
        <f t="shared" si="36"/>
        <v>-1.1313580246913588</v>
      </c>
      <c r="AP20" s="49">
        <f t="shared" si="37"/>
        <v>-0.54098765432098794</v>
      </c>
      <c r="AQ20" s="24"/>
      <c r="AR20" s="34">
        <f t="shared" si="2"/>
        <v>0.1990979072042777</v>
      </c>
      <c r="AS20" s="34">
        <f t="shared" si="17"/>
        <v>-4.468</v>
      </c>
      <c r="AT20" s="34"/>
      <c r="AU20" s="34"/>
      <c r="AV20" s="9"/>
    </row>
    <row r="21" spans="1:48">
      <c r="A21" s="7">
        <v>330250</v>
      </c>
      <c r="B21" s="8">
        <f t="shared" si="3"/>
        <v>-330.25</v>
      </c>
      <c r="C21" s="8">
        <f t="shared" si="6"/>
        <v>0.5</v>
      </c>
      <c r="D21" s="8">
        <v>1.6</v>
      </c>
      <c r="F21" s="26">
        <f>MAX(H2:H5000)</f>
        <v>4.0739704686469054</v>
      </c>
      <c r="G21" s="23">
        <f t="shared" si="7"/>
        <v>-332.33870688760067</v>
      </c>
      <c r="H21" s="23">
        <f t="shared" si="8"/>
        <v>-332.08091939537366</v>
      </c>
      <c r="I21" s="19">
        <f t="shared" si="16"/>
        <v>0.7</v>
      </c>
      <c r="J21" s="19">
        <f t="shared" si="24"/>
        <v>0.93333333333333324</v>
      </c>
      <c r="K21" s="23">
        <f t="shared" si="39"/>
        <v>1.2555555555555555</v>
      </c>
      <c r="L21" s="23">
        <f t="shared" si="40"/>
        <v>-0.3222222222222223</v>
      </c>
      <c r="M21" s="49">
        <f t="shared" si="41"/>
        <v>-0.55555555555555558</v>
      </c>
      <c r="N21" s="24"/>
      <c r="O21" s="34">
        <f t="shared" si="0"/>
        <v>0.95730637233856486</v>
      </c>
      <c r="P21" s="34">
        <f t="shared" si="30"/>
        <v>-0.29899999999999999</v>
      </c>
      <c r="S21" s="47"/>
      <c r="U21" s="26">
        <f>MAX(W2:W5000)</f>
        <v>9.229720313186375</v>
      </c>
      <c r="V21" s="23">
        <f t="shared" si="10"/>
        <v>-313.26243246280194</v>
      </c>
      <c r="W21" s="23">
        <f t="shared" si="11"/>
        <v>-312.48906998612091</v>
      </c>
      <c r="X21" s="19">
        <f t="shared" si="4"/>
        <v>-2.6749999999999998</v>
      </c>
      <c r="Y21" s="19">
        <f t="shared" si="26"/>
        <v>-2.625</v>
      </c>
      <c r="Z21" s="23">
        <f t="shared" si="32"/>
        <v>-2.6527777777777777</v>
      </c>
      <c r="AA21" s="23">
        <f t="shared" si="33"/>
        <v>2.7777777777777679E-2</v>
      </c>
      <c r="AB21" s="49">
        <f t="shared" si="34"/>
        <v>-2.2222222222222143E-2</v>
      </c>
      <c r="AC21" s="24"/>
      <c r="AD21" s="34">
        <f t="shared" si="1"/>
        <v>0.60265668167205699</v>
      </c>
      <c r="AE21" s="34">
        <f t="shared" si="31"/>
        <v>-8.7799999999999994</v>
      </c>
      <c r="AH21" s="9"/>
      <c r="AI21" s="26">
        <f>MAX(AK2:AK5000)</f>
        <v>24.696969846806198</v>
      </c>
      <c r="AJ21" s="23">
        <f t="shared" si="13"/>
        <v>-256.03360918840576</v>
      </c>
      <c r="AK21" s="23">
        <f t="shared" si="14"/>
        <v>-253.7135217583627</v>
      </c>
      <c r="AL21" s="19">
        <f t="shared" si="5"/>
        <v>-7.0222222222222221</v>
      </c>
      <c r="AM21" s="19">
        <f t="shared" si="28"/>
        <v>-6.2703703703703697</v>
      </c>
      <c r="AN21" s="23">
        <f t="shared" si="35"/>
        <v>-5.0935802469135787</v>
      </c>
      <c r="AO21" s="23">
        <f t="shared" si="36"/>
        <v>-1.176790123456791</v>
      </c>
      <c r="AP21" s="49">
        <f t="shared" si="37"/>
        <v>-1.9286419753086435</v>
      </c>
      <c r="AQ21" s="24"/>
      <c r="AR21" s="34">
        <f t="shared" si="2"/>
        <v>0.78243659234902541</v>
      </c>
      <c r="AS21" s="34">
        <f t="shared" si="17"/>
        <v>-4.468</v>
      </c>
      <c r="AV21" s="9"/>
    </row>
    <row r="22" spans="1:48">
      <c r="A22" s="7">
        <v>329750</v>
      </c>
      <c r="B22" s="8">
        <f t="shared" si="3"/>
        <v>-329.75</v>
      </c>
      <c r="C22" s="8">
        <f t="shared" si="6"/>
        <v>0.5</v>
      </c>
      <c r="D22" s="8">
        <v>0.6</v>
      </c>
      <c r="F22" s="27"/>
      <c r="G22" s="23">
        <f t="shared" si="7"/>
        <v>-331.82313190314665</v>
      </c>
      <c r="H22" s="23">
        <f t="shared" si="8"/>
        <v>-331.56534441091964</v>
      </c>
      <c r="I22" s="19">
        <f t="shared" si="16"/>
        <v>1.1000000000000001</v>
      </c>
      <c r="J22" s="19">
        <f t="shared" si="24"/>
        <v>1.0999999999999999</v>
      </c>
      <c r="K22" s="23">
        <f t="shared" si="39"/>
        <v>1.1166666666666665</v>
      </c>
      <c r="L22" s="23">
        <f t="shared" si="40"/>
        <v>-1.6666666666666607E-2</v>
      </c>
      <c r="M22" s="49">
        <f t="shared" si="41"/>
        <v>-1.6666666666666385E-2</v>
      </c>
      <c r="N22" s="24"/>
      <c r="O22" s="34">
        <f t="shared" si="0"/>
        <v>0.54752522756626709</v>
      </c>
      <c r="P22" s="34">
        <f t="shared" si="30"/>
        <v>-0.29899999999999999</v>
      </c>
      <c r="Q22" s="36" t="s">
        <v>145</v>
      </c>
      <c r="R22" s="53" t="s">
        <v>163</v>
      </c>
      <c r="S22" s="48" t="s">
        <v>162</v>
      </c>
      <c r="U22" s="27"/>
      <c r="V22" s="23">
        <f t="shared" si="10"/>
        <v>-311.71570750943988</v>
      </c>
      <c r="W22" s="23">
        <f t="shared" si="11"/>
        <v>-310.94234503275885</v>
      </c>
      <c r="X22" s="19">
        <f t="shared" si="4"/>
        <v>-3.4666666666666668</v>
      </c>
      <c r="Y22" s="19">
        <f t="shared" si="26"/>
        <v>-3.2694444444444444</v>
      </c>
      <c r="Z22" s="23">
        <f t="shared" si="32"/>
        <v>-2.7083333333333335</v>
      </c>
      <c r="AA22" s="23">
        <f t="shared" si="33"/>
        <v>-0.56111111111111089</v>
      </c>
      <c r="AB22" s="49">
        <f t="shared" si="34"/>
        <v>-0.7583333333333333</v>
      </c>
      <c r="AC22" s="24"/>
      <c r="AD22" s="34">
        <f t="shared" si="1"/>
        <v>-5.1283082581038725E-2</v>
      </c>
      <c r="AE22" s="34">
        <f t="shared" si="31"/>
        <v>-8.7799999999999994</v>
      </c>
      <c r="AH22" s="9"/>
      <c r="AI22" s="27"/>
      <c r="AJ22" s="23">
        <f t="shared" si="13"/>
        <v>-251.39343432831961</v>
      </c>
      <c r="AK22" s="23">
        <f t="shared" si="14"/>
        <v>-249.07334689827655</v>
      </c>
      <c r="AL22" s="19">
        <f t="shared" si="5"/>
        <v>-5.8333333333333321</v>
      </c>
      <c r="AM22" s="19">
        <f t="shared" si="28"/>
        <v>-4.4051851851851849</v>
      </c>
      <c r="AN22" s="23">
        <f t="shared" si="35"/>
        <v>-4.8953086419753085</v>
      </c>
      <c r="AO22" s="23">
        <f t="shared" si="36"/>
        <v>0.49012345679012359</v>
      </c>
      <c r="AP22" s="49">
        <f t="shared" si="37"/>
        <v>-0.93802469135802369</v>
      </c>
      <c r="AQ22" s="24"/>
      <c r="AR22" s="34">
        <f t="shared" si="2"/>
        <v>0.99966450011955621</v>
      </c>
      <c r="AS22" s="34">
        <f t="shared" si="17"/>
        <v>-4.468</v>
      </c>
      <c r="AV22" s="9"/>
    </row>
    <row r="23" spans="1:48">
      <c r="A23" s="7">
        <v>329250</v>
      </c>
      <c r="B23" s="8">
        <f t="shared" si="3"/>
        <v>-329.25</v>
      </c>
      <c r="C23" s="8">
        <f t="shared" si="6"/>
        <v>0.5</v>
      </c>
      <c r="D23" s="8">
        <v>-0.1</v>
      </c>
      <c r="F23" s="28" t="s">
        <v>136</v>
      </c>
      <c r="G23" s="23">
        <f t="shared" si="7"/>
        <v>-331.30755691869263</v>
      </c>
      <c r="H23" s="23">
        <f t="shared" si="8"/>
        <v>-331.04976942646562</v>
      </c>
      <c r="I23" s="19">
        <f t="shared" si="16"/>
        <v>1.5</v>
      </c>
      <c r="J23" s="19">
        <f t="shared" si="24"/>
        <v>1.2333333333333334</v>
      </c>
      <c r="K23" s="23">
        <f t="shared" si="39"/>
        <v>0.87222222222222212</v>
      </c>
      <c r="L23" s="23">
        <f t="shared" si="40"/>
        <v>0.36111111111111127</v>
      </c>
      <c r="M23" s="49">
        <f t="shared" si="41"/>
        <v>0.62777777777777788</v>
      </c>
      <c r="N23" s="24"/>
      <c r="O23" s="34">
        <f t="shared" si="0"/>
        <v>-0.11844905624949803</v>
      </c>
      <c r="P23" s="34">
        <f t="shared" si="30"/>
        <v>-0.29899999999999999</v>
      </c>
      <c r="Q23" s="37">
        <v>-4</v>
      </c>
      <c r="R23" s="40">
        <v>-0.26100000000000001</v>
      </c>
      <c r="S23" s="34">
        <f>CORREL(M331:M660,O335:O664)</f>
        <v>3.2418549084718203E-2</v>
      </c>
      <c r="U23" s="28" t="s">
        <v>136</v>
      </c>
      <c r="V23" s="23">
        <f t="shared" si="10"/>
        <v>-310.16898255607782</v>
      </c>
      <c r="W23" s="23">
        <f t="shared" si="11"/>
        <v>-309.39562007939679</v>
      </c>
      <c r="X23" s="19">
        <f t="shared" si="4"/>
        <v>-3.6666666666666665</v>
      </c>
      <c r="Y23" s="19">
        <f t="shared" si="26"/>
        <v>-3.6555555555555554</v>
      </c>
      <c r="Z23" s="23">
        <f t="shared" si="32"/>
        <v>-3.1009259259259259</v>
      </c>
      <c r="AA23" s="23">
        <f t="shared" si="33"/>
        <v>-0.55462962962962958</v>
      </c>
      <c r="AB23" s="49">
        <f t="shared" si="34"/>
        <v>-0.56574074074074066</v>
      </c>
      <c r="AC23" s="24"/>
      <c r="AD23" s="34">
        <f t="shared" si="1"/>
        <v>-0.68122692254646811</v>
      </c>
      <c r="AE23" s="34">
        <f t="shared" si="31"/>
        <v>-8.7799999999999994</v>
      </c>
      <c r="AH23" s="9"/>
      <c r="AI23" s="28" t="s">
        <v>136</v>
      </c>
      <c r="AJ23" s="23">
        <f t="shared" si="13"/>
        <v>-246.75325946823347</v>
      </c>
      <c r="AK23" s="23">
        <f t="shared" si="14"/>
        <v>-244.43317203819041</v>
      </c>
      <c r="AL23" s="19">
        <f t="shared" si="5"/>
        <v>-0.3600000000000001</v>
      </c>
      <c r="AM23" s="19">
        <f t="shared" si="28"/>
        <v>-2.4681481481481478</v>
      </c>
      <c r="AN23" s="23">
        <f t="shared" si="35"/>
        <v>-4.7175308641975313</v>
      </c>
      <c r="AO23" s="23">
        <f t="shared" si="36"/>
        <v>2.2493827160493836</v>
      </c>
      <c r="AP23" s="49">
        <f t="shared" si="37"/>
        <v>4.357530864197531</v>
      </c>
      <c r="AQ23" s="24"/>
      <c r="AR23" s="34">
        <f t="shared" si="2"/>
        <v>0.74913827825076962</v>
      </c>
      <c r="AS23" s="34">
        <f t="shared" si="17"/>
        <v>-4.468</v>
      </c>
      <c r="AV23" s="9"/>
    </row>
    <row r="24" spans="1:48">
      <c r="A24" s="7">
        <v>328750</v>
      </c>
      <c r="B24" s="8">
        <f t="shared" si="3"/>
        <v>-328.75</v>
      </c>
      <c r="C24" s="8">
        <f t="shared" si="6"/>
        <v>0.5</v>
      </c>
      <c r="D24" s="8">
        <v>-0.7</v>
      </c>
      <c r="F24" s="29">
        <f>COUNT(I2:I3000)</f>
        <v>659</v>
      </c>
      <c r="G24" s="23">
        <f t="shared" si="7"/>
        <v>-330.79198193423861</v>
      </c>
      <c r="H24" s="23">
        <f t="shared" si="8"/>
        <v>-330.5341944420116</v>
      </c>
      <c r="I24" s="19">
        <f t="shared" si="16"/>
        <v>1.1000000000000001</v>
      </c>
      <c r="J24" s="19">
        <f t="shared" si="24"/>
        <v>1.4000000000000001</v>
      </c>
      <c r="K24" s="23">
        <f t="shared" si="39"/>
        <v>0.64999999999999991</v>
      </c>
      <c r="L24" s="23">
        <f t="shared" si="40"/>
        <v>0.75000000000000022</v>
      </c>
      <c r="M24" s="49">
        <f t="shared" si="41"/>
        <v>0.45000000000000018</v>
      </c>
      <c r="N24" s="24"/>
      <c r="O24" s="34">
        <f t="shared" si="0"/>
        <v>-0.72899971023140475</v>
      </c>
      <c r="P24" s="34">
        <f t="shared" si="30"/>
        <v>-0.29899999999999999</v>
      </c>
      <c r="Q24" s="37">
        <v>-3</v>
      </c>
      <c r="R24" s="40">
        <v>-0.13900000000000001</v>
      </c>
      <c r="S24" s="34">
        <f>CORREL(M331:M660,O334:O663)</f>
        <v>-0.15220083004008772</v>
      </c>
      <c r="U24" s="29">
        <f>COUNT(X2:X3000)</f>
        <v>221</v>
      </c>
      <c r="V24" s="23">
        <f t="shared" si="10"/>
        <v>-308.62225760271576</v>
      </c>
      <c r="W24" s="23">
        <f t="shared" si="11"/>
        <v>-307.84889512603473</v>
      </c>
      <c r="X24" s="19">
        <f t="shared" si="4"/>
        <v>-3.8333333333333335</v>
      </c>
      <c r="Y24" s="19">
        <f t="shared" si="26"/>
        <v>-3.6777777777777776</v>
      </c>
      <c r="Z24" s="23">
        <f t="shared" si="32"/>
        <v>-3.4564814814814815</v>
      </c>
      <c r="AA24" s="23">
        <f t="shared" si="33"/>
        <v>-0.2212962962962961</v>
      </c>
      <c r="AB24" s="49">
        <f t="shared" si="34"/>
        <v>-0.37685185185185199</v>
      </c>
      <c r="AC24" s="24"/>
      <c r="AD24" s="34">
        <f t="shared" si="1"/>
        <v>-0.99241711445850656</v>
      </c>
      <c r="AE24" s="34">
        <f t="shared" si="31"/>
        <v>-8.7799999999999994</v>
      </c>
      <c r="AH24" s="9"/>
      <c r="AI24" s="29">
        <f>COUNT(AL2:AL3000)</f>
        <v>73</v>
      </c>
      <c r="AJ24" s="23">
        <f t="shared" si="13"/>
        <v>-242.11308460814732</v>
      </c>
      <c r="AK24" s="23">
        <f t="shared" si="14"/>
        <v>-239.79299717810426</v>
      </c>
      <c r="AL24" s="19">
        <f t="shared" si="5"/>
        <v>-1.211111111111111</v>
      </c>
      <c r="AM24" s="19">
        <f t="shared" si="28"/>
        <v>-1.8348148148148147</v>
      </c>
      <c r="AN24" s="23">
        <f t="shared" si="35"/>
        <v>-4.326913580246913</v>
      </c>
      <c r="AO24" s="23">
        <f t="shared" si="36"/>
        <v>2.4920987654320985</v>
      </c>
      <c r="AP24" s="49">
        <f t="shared" si="37"/>
        <v>3.1158024691358017</v>
      </c>
      <c r="AQ24" s="24"/>
      <c r="AR24" s="34">
        <f t="shared" si="2"/>
        <v>0.14808193024388619</v>
      </c>
      <c r="AS24" s="34">
        <f t="shared" si="17"/>
        <v>-4.468</v>
      </c>
      <c r="AV24" s="9"/>
    </row>
    <row r="25" spans="1:48">
      <c r="A25" s="7">
        <v>328250</v>
      </c>
      <c r="B25" s="8">
        <f t="shared" si="3"/>
        <v>-328.25</v>
      </c>
      <c r="C25" s="8">
        <f t="shared" si="6"/>
        <v>0.5</v>
      </c>
      <c r="D25" s="8">
        <v>-0.7</v>
      </c>
      <c r="F25" s="27"/>
      <c r="G25" s="23">
        <f t="shared" si="7"/>
        <v>-330.27640694978459</v>
      </c>
      <c r="H25" s="23">
        <f t="shared" si="8"/>
        <v>-330.01861945755758</v>
      </c>
      <c r="I25" s="19">
        <f t="shared" si="16"/>
        <v>1.6</v>
      </c>
      <c r="J25" s="19">
        <f t="shared" si="24"/>
        <v>0.98333333333333339</v>
      </c>
      <c r="K25" s="23">
        <f t="shared" si="39"/>
        <v>0.47222222222222221</v>
      </c>
      <c r="L25" s="23">
        <f t="shared" si="40"/>
        <v>0.51111111111111118</v>
      </c>
      <c r="M25" s="49">
        <f t="shared" si="41"/>
        <v>1.1277777777777778</v>
      </c>
      <c r="N25" s="24"/>
      <c r="O25" s="34">
        <f t="shared" si="0"/>
        <v>-0.99844329786673847</v>
      </c>
      <c r="P25" s="34">
        <f t="shared" si="30"/>
        <v>-0.29899999999999999</v>
      </c>
      <c r="Q25" s="37">
        <v>-2</v>
      </c>
      <c r="R25" s="40">
        <v>4.8000000000000001E-2</v>
      </c>
      <c r="S25" s="34">
        <f>CORREL(M331:M660,O333:O662)</f>
        <v>-0.26607564530896072</v>
      </c>
      <c r="U25" s="27"/>
      <c r="V25" s="23">
        <f t="shared" si="10"/>
        <v>-307.0755326493537</v>
      </c>
      <c r="W25" s="23">
        <f t="shared" si="11"/>
        <v>-306.30217017267267</v>
      </c>
      <c r="X25" s="19">
        <f t="shared" si="4"/>
        <v>-3.5333333333333337</v>
      </c>
      <c r="Y25" s="19">
        <f t="shared" si="26"/>
        <v>-3.6444444444444444</v>
      </c>
      <c r="Z25" s="23">
        <f t="shared" si="32"/>
        <v>-3.7416666666666663</v>
      </c>
      <c r="AA25" s="23">
        <f t="shared" si="33"/>
        <v>9.7222222222221877E-2</v>
      </c>
      <c r="AB25" s="49">
        <f t="shared" si="34"/>
        <v>0.20833333333333259</v>
      </c>
      <c r="AC25" s="24"/>
      <c r="AD25" s="34">
        <f t="shared" si="1"/>
        <v>-0.83924430902773428</v>
      </c>
      <c r="AE25" s="34">
        <f t="shared" si="31"/>
        <v>-8.7799999999999994</v>
      </c>
      <c r="AF25" s="34"/>
      <c r="AG25" s="34"/>
      <c r="AH25" s="9"/>
      <c r="AI25" s="27"/>
      <c r="AJ25" s="23">
        <f t="shared" si="13"/>
        <v>-237.47290974806117</v>
      </c>
      <c r="AK25" s="23">
        <f t="shared" si="14"/>
        <v>-235.15282231801811</v>
      </c>
      <c r="AL25" s="19">
        <f t="shared" si="5"/>
        <v>-3.9333333333333331</v>
      </c>
      <c r="AM25" s="19">
        <f t="shared" si="28"/>
        <v>-3.5681481481481474</v>
      </c>
      <c r="AN25" s="23">
        <f t="shared" si="35"/>
        <v>-3.652839506172838</v>
      </c>
      <c r="AO25" s="23">
        <f t="shared" si="36"/>
        <v>8.4691358024690633E-2</v>
      </c>
      <c r="AP25" s="49">
        <f t="shared" si="37"/>
        <v>-0.28049382716049509</v>
      </c>
      <c r="AQ25" s="24"/>
      <c r="AR25" s="34">
        <f t="shared" si="2"/>
        <v>-0.52226359867144712</v>
      </c>
      <c r="AS25" s="34">
        <f t="shared" si="17"/>
        <v>-4.468</v>
      </c>
      <c r="AT25" s="34"/>
      <c r="AU25" s="34"/>
      <c r="AV25" s="9"/>
    </row>
    <row r="26" spans="1:48">
      <c r="A26" s="7">
        <v>327750</v>
      </c>
      <c r="B26" s="8">
        <f t="shared" si="3"/>
        <v>-327.75</v>
      </c>
      <c r="C26" s="8">
        <f t="shared" si="6"/>
        <v>0.5</v>
      </c>
      <c r="D26" s="8">
        <v>-0.6</v>
      </c>
      <c r="F26" s="28" t="s">
        <v>137</v>
      </c>
      <c r="G26" s="23">
        <f t="shared" si="7"/>
        <v>-329.76083196533057</v>
      </c>
      <c r="H26" s="23">
        <f t="shared" si="8"/>
        <v>-329.50304447310356</v>
      </c>
      <c r="I26" s="19">
        <f t="shared" si="16"/>
        <v>0.25</v>
      </c>
      <c r="J26" s="19">
        <f t="shared" si="24"/>
        <v>0.38333333333333336</v>
      </c>
      <c r="K26" s="23">
        <f t="shared" si="39"/>
        <v>0.32777777777777778</v>
      </c>
      <c r="L26" s="23">
        <f t="shared" si="40"/>
        <v>5.555555555555558E-2</v>
      </c>
      <c r="M26" s="49">
        <f t="shared" si="41"/>
        <v>-7.7777777777777779E-2</v>
      </c>
      <c r="N26" s="24"/>
      <c r="O26" s="34">
        <f t="shared" si="0"/>
        <v>-0.80070416996898852</v>
      </c>
      <c r="P26" s="34">
        <f t="shared" si="30"/>
        <v>-0.29899999999999999</v>
      </c>
      <c r="Q26" s="37">
        <v>-1</v>
      </c>
      <c r="R26" s="40">
        <v>0.21199999999999999</v>
      </c>
      <c r="S26" s="39">
        <f>CORREL(M331:M660,O332:O661)</f>
        <v>-0.25473304911334643</v>
      </c>
      <c r="U26" s="28" t="s">
        <v>137</v>
      </c>
      <c r="V26" s="23">
        <f t="shared" si="10"/>
        <v>-305.52880769599165</v>
      </c>
      <c r="W26" s="23">
        <f t="shared" si="11"/>
        <v>-304.75544521931062</v>
      </c>
      <c r="X26" s="19">
        <f t="shared" si="4"/>
        <v>-3.5666666666666664</v>
      </c>
      <c r="Y26" s="19">
        <f t="shared" si="26"/>
        <v>-3.8333333333333335</v>
      </c>
      <c r="Z26" s="23">
        <f t="shared" si="32"/>
        <v>-4.0444444444444443</v>
      </c>
      <c r="AA26" s="23">
        <f t="shared" si="33"/>
        <v>0.21111111111111081</v>
      </c>
      <c r="AB26" s="49">
        <f t="shared" si="34"/>
        <v>0.47777777777777786</v>
      </c>
      <c r="AC26" s="24"/>
      <c r="AD26" s="34">
        <f t="shared" si="1"/>
        <v>-0.2933797642413235</v>
      </c>
      <c r="AE26" s="34">
        <f t="shared" si="31"/>
        <v>-8.7799999999999994</v>
      </c>
      <c r="AF26" s="34"/>
      <c r="AG26" s="34"/>
      <c r="AH26" s="9"/>
      <c r="AI26" s="28" t="s">
        <v>137</v>
      </c>
      <c r="AJ26" s="23">
        <f t="shared" si="13"/>
        <v>-232.83273488797502</v>
      </c>
      <c r="AK26" s="23">
        <f t="shared" si="14"/>
        <v>-230.51264745793196</v>
      </c>
      <c r="AL26" s="19">
        <f t="shared" si="5"/>
        <v>-5.5599999999999987</v>
      </c>
      <c r="AM26" s="19">
        <f t="shared" si="28"/>
        <v>-5.1385185185185174</v>
      </c>
      <c r="AN26" s="23">
        <f t="shared" si="35"/>
        <v>-3.087037037037037</v>
      </c>
      <c r="AO26" s="23">
        <f t="shared" si="36"/>
        <v>-2.0514814814814804</v>
      </c>
      <c r="AP26" s="49">
        <f t="shared" si="37"/>
        <v>-2.4729629629629617</v>
      </c>
      <c r="AQ26" s="24"/>
      <c r="AR26" s="34">
        <f t="shared" si="2"/>
        <v>-0.94823618545505339</v>
      </c>
      <c r="AS26" s="34">
        <f t="shared" si="17"/>
        <v>-4.468</v>
      </c>
      <c r="AT26" s="34"/>
      <c r="AU26" s="34"/>
      <c r="AV26" s="9"/>
    </row>
    <row r="27" spans="1:48">
      <c r="A27" s="7">
        <v>327250</v>
      </c>
      <c r="B27" s="8">
        <f t="shared" si="3"/>
        <v>-327.25</v>
      </c>
      <c r="C27" s="8">
        <f t="shared" si="6"/>
        <v>0.5</v>
      </c>
      <c r="D27" s="8">
        <v>-0.6</v>
      </c>
      <c r="F27" s="30">
        <f>COUNT(M2:M5000)</f>
        <v>651</v>
      </c>
      <c r="G27" s="23">
        <f t="shared" si="7"/>
        <v>-329.24525698087655</v>
      </c>
      <c r="H27" s="23">
        <f t="shared" si="8"/>
        <v>-328.98746948864954</v>
      </c>
      <c r="I27" s="19">
        <f t="shared" si="16"/>
        <v>-0.7</v>
      </c>
      <c r="J27" s="19">
        <f t="shared" si="24"/>
        <v>-0.3833333333333333</v>
      </c>
      <c r="K27" s="23">
        <f t="shared" si="39"/>
        <v>0.12777777777777774</v>
      </c>
      <c r="L27" s="23">
        <f t="shared" si="40"/>
        <v>-0.51111111111111107</v>
      </c>
      <c r="M27" s="49">
        <f t="shared" si="41"/>
        <v>-0.82777777777777772</v>
      </c>
      <c r="N27" s="24"/>
      <c r="O27" s="34">
        <f t="shared" si="0"/>
        <v>-0.22830666210714534</v>
      </c>
      <c r="P27" s="34">
        <f t="shared" si="30"/>
        <v>-0.29899999999999999</v>
      </c>
      <c r="Q27" s="41">
        <v>0</v>
      </c>
      <c r="R27" s="51">
        <v>0.27800000000000002</v>
      </c>
      <c r="S27" s="39">
        <f>CORREL(M331:M660,O331:O660)</f>
        <v>-0.12444512729375348</v>
      </c>
      <c r="U27" s="30">
        <f>COUNT(AB2:AB5000)</f>
        <v>210</v>
      </c>
      <c r="V27" s="23">
        <f t="shared" si="10"/>
        <v>-303.98208274262959</v>
      </c>
      <c r="W27" s="23">
        <f t="shared" si="11"/>
        <v>-303.20872026594856</v>
      </c>
      <c r="X27" s="19">
        <f t="shared" si="4"/>
        <v>-4.3999999999999995</v>
      </c>
      <c r="Y27" s="19">
        <f t="shared" si="26"/>
        <v>-4.0666666666666664</v>
      </c>
      <c r="Z27" s="23">
        <f t="shared" si="32"/>
        <v>-4.1842592592592602</v>
      </c>
      <c r="AA27" s="23">
        <f t="shared" si="33"/>
        <v>0.1175925925925938</v>
      </c>
      <c r="AB27" s="49">
        <f t="shared" si="34"/>
        <v>-0.21574074074073923</v>
      </c>
      <c r="AC27" s="24"/>
      <c r="AD27" s="34">
        <f t="shared" si="1"/>
        <v>0.38976043278649591</v>
      </c>
      <c r="AE27" s="34">
        <f t="shared" si="31"/>
        <v>-8.7799999999999994</v>
      </c>
      <c r="AF27" s="34"/>
      <c r="AG27" s="34"/>
      <c r="AH27" s="9"/>
      <c r="AI27" s="30">
        <f>COUNT(AP2:AP5000)</f>
        <v>62</v>
      </c>
      <c r="AJ27" s="23">
        <f t="shared" si="13"/>
        <v>-228.19256002788887</v>
      </c>
      <c r="AK27" s="23">
        <f t="shared" si="14"/>
        <v>-225.87247259784581</v>
      </c>
      <c r="AL27" s="19">
        <f t="shared" si="5"/>
        <v>-5.9222222222222216</v>
      </c>
      <c r="AM27" s="19">
        <f t="shared" si="28"/>
        <v>-4.8755555555555548</v>
      </c>
      <c r="AN27" s="23">
        <f t="shared" si="35"/>
        <v>-2.8018518518518518</v>
      </c>
      <c r="AO27" s="23">
        <f t="shared" si="36"/>
        <v>-2.0737037037037029</v>
      </c>
      <c r="AP27" s="49">
        <f t="shared" si="37"/>
        <v>-3.1203703703703698</v>
      </c>
      <c r="AQ27" s="24"/>
      <c r="AR27" s="34">
        <f t="shared" si="2"/>
        <v>-0.93051852259290846</v>
      </c>
      <c r="AS27" s="34">
        <f t="shared" si="17"/>
        <v>-4.468</v>
      </c>
      <c r="AT27" s="34"/>
      <c r="AU27" s="34"/>
      <c r="AV27" s="9"/>
    </row>
    <row r="28" spans="1:48">
      <c r="A28" s="7">
        <v>326750</v>
      </c>
      <c r="B28" s="8">
        <f t="shared" si="3"/>
        <v>-326.75</v>
      </c>
      <c r="C28" s="8">
        <f t="shared" si="6"/>
        <v>0.5</v>
      </c>
      <c r="D28" s="8">
        <v>-0.7</v>
      </c>
      <c r="F28" s="35"/>
      <c r="G28" s="23">
        <f t="shared" si="7"/>
        <v>-328.72968199642253</v>
      </c>
      <c r="H28" s="23">
        <f t="shared" si="8"/>
        <v>-328.47189450419552</v>
      </c>
      <c r="I28" s="19">
        <f t="shared" si="16"/>
        <v>-0.7</v>
      </c>
      <c r="J28" s="19">
        <f t="shared" si="24"/>
        <v>-0.66666666666666663</v>
      </c>
      <c r="K28" s="23">
        <f t="shared" si="39"/>
        <v>-0.12777777777777777</v>
      </c>
      <c r="L28" s="23">
        <f t="shared" si="40"/>
        <v>-0.53888888888888886</v>
      </c>
      <c r="M28" s="49">
        <f t="shared" si="41"/>
        <v>-0.57222222222222219</v>
      </c>
      <c r="N28" s="24"/>
      <c r="O28" s="34">
        <f t="shared" si="0"/>
        <v>0.45091807030049164</v>
      </c>
      <c r="P28" s="34">
        <f t="shared" si="30"/>
        <v>-0.29899999999999999</v>
      </c>
      <c r="Q28" s="37">
        <v>1</v>
      </c>
      <c r="R28" s="40">
        <v>0.21199999999999999</v>
      </c>
      <c r="S28" s="39">
        <f>CORREL(M331:M660,O330:O659)</f>
        <v>6.3602778884633157E-2</v>
      </c>
      <c r="U28" s="35"/>
      <c r="V28" s="23">
        <f t="shared" si="10"/>
        <v>-302.43535778926753</v>
      </c>
      <c r="W28" s="23">
        <f t="shared" si="11"/>
        <v>-301.6619953125865</v>
      </c>
      <c r="X28" s="19">
        <f t="shared" si="4"/>
        <v>-4.2333333333333334</v>
      </c>
      <c r="Y28" s="19">
        <f t="shared" si="26"/>
        <v>-4.3111111111111109</v>
      </c>
      <c r="Z28" s="23">
        <f t="shared" si="32"/>
        <v>-4.3509259259259254</v>
      </c>
      <c r="AA28" s="23">
        <f t="shared" si="33"/>
        <v>3.9814814814814525E-2</v>
      </c>
      <c r="AB28" s="49">
        <f t="shared" si="34"/>
        <v>0.11759259259259203</v>
      </c>
      <c r="AC28" s="24"/>
      <c r="AD28" s="34">
        <f t="shared" si="1"/>
        <v>0.89052739160879013</v>
      </c>
      <c r="AE28" s="34">
        <f t="shared" si="31"/>
        <v>-8.7799999999999994</v>
      </c>
      <c r="AF28" s="34"/>
      <c r="AG28" s="34"/>
      <c r="AH28" s="9"/>
      <c r="AI28" s="35"/>
      <c r="AJ28" s="23">
        <f t="shared" si="13"/>
        <v>-223.55238516780273</v>
      </c>
      <c r="AK28" s="23">
        <f t="shared" si="14"/>
        <v>-221.23229773775967</v>
      </c>
      <c r="AL28" s="19">
        <f t="shared" si="5"/>
        <v>-3.1444444444444444</v>
      </c>
      <c r="AM28" s="19">
        <f t="shared" si="28"/>
        <v>-2.9851851851851854</v>
      </c>
      <c r="AN28" s="23">
        <f t="shared" si="35"/>
        <v>-3.0223456790123455</v>
      </c>
      <c r="AO28" s="23">
        <f t="shared" si="36"/>
        <v>3.7160493827160135E-2</v>
      </c>
      <c r="AP28" s="49">
        <f t="shared" si="37"/>
        <v>-0.12209876543209885</v>
      </c>
      <c r="AQ28" s="24"/>
      <c r="AR28" s="34">
        <f t="shared" si="2"/>
        <v>-0.47740090144810815</v>
      </c>
      <c r="AS28" s="34">
        <f t="shared" si="17"/>
        <v>-4.468</v>
      </c>
      <c r="AT28" s="34"/>
      <c r="AU28" s="34"/>
      <c r="AV28" s="9"/>
    </row>
    <row r="29" spans="1:48">
      <c r="A29" s="7">
        <v>326250</v>
      </c>
      <c r="B29" s="8">
        <f t="shared" si="3"/>
        <v>-326.25</v>
      </c>
      <c r="C29" s="8">
        <f t="shared" si="6"/>
        <v>0.5</v>
      </c>
      <c r="D29" s="8">
        <v>-0.8</v>
      </c>
      <c r="F29" s="18"/>
      <c r="G29" s="23">
        <f t="shared" si="7"/>
        <v>-328.21410701196851</v>
      </c>
      <c r="H29" s="23">
        <f t="shared" si="8"/>
        <v>-327.9563195197415</v>
      </c>
      <c r="I29" s="19">
        <f t="shared" si="16"/>
        <v>-0.6</v>
      </c>
      <c r="J29" s="19">
        <f t="shared" si="24"/>
        <v>-0.6333333333333333</v>
      </c>
      <c r="K29" s="23">
        <f t="shared" si="39"/>
        <v>-0.38333333333333336</v>
      </c>
      <c r="L29" s="23">
        <f t="shared" si="40"/>
        <v>-0.24999999999999994</v>
      </c>
      <c r="M29" s="49">
        <f t="shared" si="41"/>
        <v>-0.21666666666666662</v>
      </c>
      <c r="N29" s="24"/>
      <c r="O29" s="34">
        <f t="shared" si="0"/>
        <v>0.91915322621850282</v>
      </c>
      <c r="P29" s="34">
        <f t="shared" si="30"/>
        <v>-0.29899999999999999</v>
      </c>
      <c r="Q29" s="37">
        <v>2</v>
      </c>
      <c r="R29" s="40">
        <v>4.8000000000000001E-2</v>
      </c>
      <c r="S29" s="34">
        <f>CORREL(M331:M660,O329:O658)</f>
        <v>0.22260552771832387</v>
      </c>
      <c r="U29" s="18"/>
      <c r="V29" s="23">
        <f t="shared" si="10"/>
        <v>-300.88863283590547</v>
      </c>
      <c r="W29" s="23">
        <f t="shared" si="11"/>
        <v>-300.11527035922444</v>
      </c>
      <c r="X29" s="19">
        <f t="shared" si="4"/>
        <v>-4.3</v>
      </c>
      <c r="Y29" s="19">
        <f t="shared" si="26"/>
        <v>-4.6444444444444448</v>
      </c>
      <c r="Z29" s="23">
        <f t="shared" si="32"/>
        <v>-4.4324074074074069</v>
      </c>
      <c r="AA29" s="23">
        <f t="shared" si="33"/>
        <v>-0.21203703703703791</v>
      </c>
      <c r="AB29" s="49">
        <f t="shared" si="34"/>
        <v>0.13240740740740709</v>
      </c>
      <c r="AC29" s="24"/>
      <c r="AD29" s="34">
        <f t="shared" si="1"/>
        <v>0.97460668678781837</v>
      </c>
      <c r="AE29" s="34">
        <f t="shared" si="31"/>
        <v>-8.7799999999999994</v>
      </c>
      <c r="AF29" s="34"/>
      <c r="AG29" s="34"/>
      <c r="AH29" s="9"/>
      <c r="AI29" s="18"/>
      <c r="AJ29" s="23">
        <f t="shared" si="13"/>
        <v>-218.91221030771658</v>
      </c>
      <c r="AK29" s="23">
        <f t="shared" si="14"/>
        <v>-216.59212287767352</v>
      </c>
      <c r="AL29" s="19">
        <f t="shared" si="5"/>
        <v>0.11111111111111113</v>
      </c>
      <c r="AM29" s="19">
        <f t="shared" si="28"/>
        <v>-1.6544444444444444</v>
      </c>
      <c r="AN29" s="23">
        <f t="shared" si="35"/>
        <v>-3.0111111111111111</v>
      </c>
      <c r="AO29" s="23">
        <f t="shared" si="36"/>
        <v>1.3566666666666667</v>
      </c>
      <c r="AP29" s="49">
        <f t="shared" si="37"/>
        <v>3.1222222222222222</v>
      </c>
      <c r="AQ29" s="24"/>
      <c r="AR29" s="34">
        <f t="shared" si="2"/>
        <v>0.19909790720428094</v>
      </c>
      <c r="AS29" s="34">
        <f t="shared" si="17"/>
        <v>-4.468</v>
      </c>
      <c r="AT29" s="34"/>
      <c r="AU29" s="34"/>
      <c r="AV29" s="9"/>
    </row>
    <row r="30" spans="1:48">
      <c r="A30" s="7">
        <v>325750</v>
      </c>
      <c r="B30" s="8">
        <f t="shared" si="3"/>
        <v>-325.75</v>
      </c>
      <c r="C30" s="8">
        <f t="shared" si="6"/>
        <v>0.5</v>
      </c>
      <c r="D30" s="8">
        <v>-1.2</v>
      </c>
      <c r="F30" s="18"/>
      <c r="G30" s="23">
        <f t="shared" si="7"/>
        <v>-327.69853202751449</v>
      </c>
      <c r="H30" s="23">
        <f t="shared" si="8"/>
        <v>-327.44074453528748</v>
      </c>
      <c r="I30" s="19">
        <f t="shared" si="16"/>
        <v>-0.6</v>
      </c>
      <c r="J30" s="19">
        <f t="shared" si="24"/>
        <v>-0.6333333333333333</v>
      </c>
      <c r="K30" s="23">
        <f t="shared" si="39"/>
        <v>-0.76111111111111107</v>
      </c>
      <c r="L30" s="23">
        <f t="shared" si="40"/>
        <v>0.12777777777777777</v>
      </c>
      <c r="M30" s="49">
        <f t="shared" si="41"/>
        <v>0.16111111111111109</v>
      </c>
      <c r="N30" s="24"/>
      <c r="O30" s="34">
        <f t="shared" si="0"/>
        <v>0.95730637233857108</v>
      </c>
      <c r="P30" s="34">
        <f t="shared" si="30"/>
        <v>-0.29899999999999999</v>
      </c>
      <c r="Q30" s="37">
        <v>3</v>
      </c>
      <c r="R30" s="40">
        <v>-0.13800000000000001</v>
      </c>
      <c r="S30" s="34">
        <f>CORREL(M331:M660,O328:O657)</f>
        <v>0.27720340608331606</v>
      </c>
      <c r="U30" s="18"/>
      <c r="V30" s="23">
        <f t="shared" si="10"/>
        <v>-299.34190788254341</v>
      </c>
      <c r="W30" s="23">
        <f t="shared" si="11"/>
        <v>-298.56854540586238</v>
      </c>
      <c r="X30" s="19">
        <f t="shared" si="4"/>
        <v>-5.3999999999999995</v>
      </c>
      <c r="Y30" s="19">
        <f t="shared" si="26"/>
        <v>-4.8083333333333327</v>
      </c>
      <c r="Z30" s="23">
        <f t="shared" si="32"/>
        <v>-4.4250000000000007</v>
      </c>
      <c r="AA30" s="23">
        <f t="shared" si="33"/>
        <v>-0.38333333333333197</v>
      </c>
      <c r="AB30" s="49">
        <f t="shared" si="34"/>
        <v>-0.97499999999999876</v>
      </c>
      <c r="AC30" s="24"/>
      <c r="AD30" s="34">
        <f t="shared" si="1"/>
        <v>0.60265668167200614</v>
      </c>
      <c r="AE30" s="34">
        <f t="shared" si="31"/>
        <v>-8.7799999999999994</v>
      </c>
      <c r="AF30" s="34"/>
      <c r="AG30" s="34"/>
      <c r="AH30" s="9"/>
      <c r="AI30" s="18"/>
      <c r="AJ30" s="23">
        <f t="shared" si="13"/>
        <v>-214.27203544763043</v>
      </c>
      <c r="AK30" s="23">
        <f t="shared" si="14"/>
        <v>-211.95194801758737</v>
      </c>
      <c r="AL30" s="19">
        <f t="shared" si="5"/>
        <v>-1.9299999999999997</v>
      </c>
      <c r="AM30" s="19">
        <f t="shared" si="28"/>
        <v>-1.6951851851851849</v>
      </c>
      <c r="AN30" s="23">
        <f t="shared" si="35"/>
        <v>-2.9999999999999991</v>
      </c>
      <c r="AO30" s="23">
        <f t="shared" si="36"/>
        <v>1.3048148148148142</v>
      </c>
      <c r="AP30" s="49">
        <f t="shared" si="37"/>
        <v>1.0699999999999994</v>
      </c>
      <c r="AQ30" s="24"/>
      <c r="AR30" s="34">
        <f t="shared" si="2"/>
        <v>0.78243659234902307</v>
      </c>
      <c r="AS30" s="34">
        <f t="shared" si="17"/>
        <v>-4.468</v>
      </c>
      <c r="AT30" s="34"/>
      <c r="AU30" s="34"/>
      <c r="AV30" s="9"/>
    </row>
    <row r="31" spans="1:48">
      <c r="A31" s="7">
        <v>325250</v>
      </c>
      <c r="B31" s="8">
        <f t="shared" si="3"/>
        <v>-325.25</v>
      </c>
      <c r="C31" s="8">
        <f t="shared" si="6"/>
        <v>0.5</v>
      </c>
      <c r="D31" s="8">
        <v>-1.8</v>
      </c>
      <c r="F31" s="18"/>
      <c r="G31" s="23">
        <f t="shared" si="7"/>
        <v>-327.18295704306047</v>
      </c>
      <c r="H31" s="23">
        <f t="shared" si="8"/>
        <v>-326.92516955083346</v>
      </c>
      <c r="I31" s="19">
        <f t="shared" si="16"/>
        <v>-0.7</v>
      </c>
      <c r="J31" s="19">
        <f t="shared" si="24"/>
        <v>-0.69999999999999984</v>
      </c>
      <c r="K31" s="23">
        <f t="shared" si="39"/>
        <v>-1.0666666666666667</v>
      </c>
      <c r="L31" s="23">
        <f t="shared" si="40"/>
        <v>0.36666666666666681</v>
      </c>
      <c r="M31" s="49">
        <f t="shared" si="41"/>
        <v>0.3666666666666667</v>
      </c>
      <c r="N31" s="24"/>
      <c r="O31" s="34">
        <f t="shared" si="0"/>
        <v>0.54752522756623756</v>
      </c>
      <c r="P31" s="34">
        <f t="shared" si="30"/>
        <v>-0.29899999999999999</v>
      </c>
      <c r="Q31" s="37">
        <v>4</v>
      </c>
      <c r="R31" s="40">
        <v>-0.26100000000000001</v>
      </c>
      <c r="S31" s="34">
        <f>CORREL(M331:M660,O327:O656)</f>
        <v>0.20162438997274787</v>
      </c>
      <c r="U31" s="18"/>
      <c r="V31" s="23">
        <f t="shared" si="10"/>
        <v>-297.79518292918135</v>
      </c>
      <c r="W31" s="23">
        <f t="shared" si="11"/>
        <v>-297.02182045250032</v>
      </c>
      <c r="X31" s="19">
        <f t="shared" si="4"/>
        <v>-4.7249999999999996</v>
      </c>
      <c r="Y31" s="19">
        <f t="shared" si="26"/>
        <v>-5.0972222222222223</v>
      </c>
      <c r="Z31" s="23">
        <f t="shared" si="32"/>
        <v>-4.3361111111111112</v>
      </c>
      <c r="AA31" s="23">
        <f t="shared" si="33"/>
        <v>-0.76111111111111107</v>
      </c>
      <c r="AB31" s="49">
        <f t="shared" si="34"/>
        <v>-0.3888888888888884</v>
      </c>
      <c r="AC31" s="24"/>
      <c r="AD31" s="34">
        <f t="shared" si="1"/>
        <v>-5.128308258107396E-2</v>
      </c>
      <c r="AE31" s="34">
        <f t="shared" si="31"/>
        <v>-8.7799999999999994</v>
      </c>
      <c r="AF31" s="34"/>
      <c r="AG31" s="34"/>
      <c r="AH31" s="9"/>
      <c r="AI31" s="18"/>
      <c r="AJ31" s="23">
        <f t="shared" si="13"/>
        <v>-209.63186058754428</v>
      </c>
      <c r="AK31" s="23">
        <f t="shared" si="14"/>
        <v>-207.31177315750122</v>
      </c>
      <c r="AL31" s="19">
        <f t="shared" si="5"/>
        <v>-3.2666666666666666</v>
      </c>
      <c r="AM31" s="19">
        <f t="shared" si="28"/>
        <v>-2.5137037037037033</v>
      </c>
      <c r="AN31" s="23">
        <f t="shared" si="35"/>
        <v>-2.8896296296296295</v>
      </c>
      <c r="AO31" s="23">
        <f t="shared" si="36"/>
        <v>0.37592592592592622</v>
      </c>
      <c r="AP31" s="49">
        <f t="shared" si="37"/>
        <v>-0.37703703703703706</v>
      </c>
      <c r="AQ31" s="24"/>
      <c r="AR31" s="34">
        <f t="shared" si="2"/>
        <v>0.9996645001195561</v>
      </c>
      <c r="AS31" s="34">
        <f t="shared" si="17"/>
        <v>-4.468</v>
      </c>
      <c r="AT31" s="34"/>
      <c r="AU31" s="34"/>
      <c r="AV31" s="9"/>
    </row>
    <row r="32" spans="1:48">
      <c r="A32" s="7">
        <v>324750</v>
      </c>
      <c r="B32" s="8">
        <f t="shared" si="3"/>
        <v>-324.75</v>
      </c>
      <c r="C32" s="8">
        <f t="shared" si="6"/>
        <v>0.5</v>
      </c>
      <c r="D32" s="8">
        <v>-2.5</v>
      </c>
      <c r="G32" s="23">
        <f t="shared" si="7"/>
        <v>-326.66738205860645</v>
      </c>
      <c r="H32" s="23">
        <f t="shared" si="8"/>
        <v>-326.40959456637944</v>
      </c>
      <c r="I32" s="19">
        <f t="shared" si="16"/>
        <v>-0.8</v>
      </c>
      <c r="J32" s="19">
        <f t="shared" si="24"/>
        <v>-0.9</v>
      </c>
      <c r="K32" s="23">
        <f t="shared" si="39"/>
        <v>-1.2666666666666666</v>
      </c>
      <c r="L32" s="23">
        <f t="shared" si="40"/>
        <v>0.36666666666666659</v>
      </c>
      <c r="M32" s="49">
        <f t="shared" si="41"/>
        <v>0.46666666666666656</v>
      </c>
      <c r="N32" s="24"/>
      <c r="O32" s="34">
        <f t="shared" si="0"/>
        <v>-0.11844905624953306</v>
      </c>
      <c r="P32" s="34">
        <f t="shared" si="30"/>
        <v>-0.29899999999999999</v>
      </c>
      <c r="Q32" s="37"/>
      <c r="R32" s="40"/>
      <c r="S32" s="52" t="s">
        <v>165</v>
      </c>
      <c r="V32" s="23">
        <f t="shared" si="10"/>
        <v>-296.24845797581929</v>
      </c>
      <c r="W32" s="23">
        <f t="shared" si="11"/>
        <v>-295.47509549913826</v>
      </c>
      <c r="X32" s="19">
        <f t="shared" si="4"/>
        <v>-5.166666666666667</v>
      </c>
      <c r="Y32" s="19">
        <f t="shared" si="26"/>
        <v>-4.8194444444444438</v>
      </c>
      <c r="Z32" s="23">
        <f t="shared" si="32"/>
        <v>-4.0916666666666668</v>
      </c>
      <c r="AA32" s="23">
        <f t="shared" si="33"/>
        <v>-0.72777777777777697</v>
      </c>
      <c r="AB32" s="49">
        <f t="shared" si="34"/>
        <v>-1.0750000000000002</v>
      </c>
      <c r="AC32" s="24"/>
      <c r="AD32" s="34">
        <f t="shared" si="1"/>
        <v>-0.68122692254651473</v>
      </c>
      <c r="AE32" s="34">
        <f t="shared" si="31"/>
        <v>-8.7799999999999994</v>
      </c>
      <c r="AF32" s="34"/>
      <c r="AG32" s="34"/>
      <c r="AH32" s="9"/>
      <c r="AJ32" s="23">
        <f t="shared" si="13"/>
        <v>-204.99168572745813</v>
      </c>
      <c r="AK32" s="23">
        <f t="shared" si="14"/>
        <v>-202.67159829741507</v>
      </c>
      <c r="AL32" s="19">
        <f t="shared" si="5"/>
        <v>-2.3444444444444441</v>
      </c>
      <c r="AM32" s="19">
        <f t="shared" si="28"/>
        <v>-2.2403703703703699</v>
      </c>
      <c r="AN32" s="23">
        <f t="shared" si="35"/>
        <v>-2.9970370370370372</v>
      </c>
      <c r="AO32" s="23">
        <f t="shared" si="36"/>
        <v>0.75666666666666726</v>
      </c>
      <c r="AP32" s="49">
        <f t="shared" si="37"/>
        <v>0.65259259259259306</v>
      </c>
      <c r="AQ32" s="24"/>
      <c r="AR32" s="34">
        <f t="shared" si="2"/>
        <v>0.74913827825076973</v>
      </c>
      <c r="AS32" s="34">
        <f t="shared" si="17"/>
        <v>-4.468</v>
      </c>
      <c r="AT32" s="34"/>
      <c r="AU32" s="34"/>
      <c r="AV32" s="9"/>
    </row>
    <row r="33" spans="1:48">
      <c r="A33" s="7">
        <v>324250</v>
      </c>
      <c r="B33" s="8">
        <f t="shared" si="3"/>
        <v>-324.25</v>
      </c>
      <c r="C33" s="8">
        <f t="shared" si="6"/>
        <v>0.5</v>
      </c>
      <c r="D33" s="8">
        <v>-2.5</v>
      </c>
      <c r="G33" s="23">
        <f t="shared" si="7"/>
        <v>-326.15180707415243</v>
      </c>
      <c r="H33" s="23">
        <f t="shared" si="8"/>
        <v>-325.89401958192542</v>
      </c>
      <c r="I33" s="19">
        <f t="shared" si="16"/>
        <v>-1.2</v>
      </c>
      <c r="J33" s="19">
        <f t="shared" si="24"/>
        <v>-1.2666666666666666</v>
      </c>
      <c r="K33" s="23">
        <f t="shared" si="39"/>
        <v>-1.4777777777777776</v>
      </c>
      <c r="L33" s="23">
        <f t="shared" si="40"/>
        <v>0.21111111111111103</v>
      </c>
      <c r="M33" s="49">
        <f t="shared" si="41"/>
        <v>0.27777777777777768</v>
      </c>
      <c r="N33" s="24"/>
      <c r="O33" s="34">
        <f t="shared" si="0"/>
        <v>-0.72899971023138999</v>
      </c>
      <c r="P33" s="34">
        <f t="shared" si="30"/>
        <v>-0.29899999999999999</v>
      </c>
      <c r="Q33" s="37"/>
      <c r="R33" s="40"/>
      <c r="S33" s="40" t="s">
        <v>170</v>
      </c>
      <c r="V33" s="23">
        <f t="shared" si="10"/>
        <v>-294.70173302245723</v>
      </c>
      <c r="W33" s="23">
        <f t="shared" si="11"/>
        <v>-293.9283705457762</v>
      </c>
      <c r="X33" s="19">
        <f t="shared" si="4"/>
        <v>-4.5666666666666664</v>
      </c>
      <c r="Y33" s="19">
        <f t="shared" si="26"/>
        <v>-4.4000000000000004</v>
      </c>
      <c r="Z33" s="23">
        <f t="shared" si="32"/>
        <v>-3.9435185185185184</v>
      </c>
      <c r="AA33" s="23">
        <f t="shared" si="33"/>
        <v>-0.45648148148148193</v>
      </c>
      <c r="AB33" s="49">
        <f t="shared" si="34"/>
        <v>-0.62314814814814801</v>
      </c>
      <c r="AC33" s="24"/>
      <c r="AD33" s="34">
        <f t="shared" si="1"/>
        <v>-0.99241711445851433</v>
      </c>
      <c r="AE33" s="34">
        <f t="shared" si="31"/>
        <v>-8.7799999999999994</v>
      </c>
      <c r="AF33" s="34"/>
      <c r="AG33" s="34"/>
      <c r="AH33" s="9"/>
      <c r="AJ33" s="23">
        <f t="shared" si="13"/>
        <v>-200.35151086737199</v>
      </c>
      <c r="AK33" s="23">
        <f t="shared" si="14"/>
        <v>-198.03142343732893</v>
      </c>
      <c r="AL33" s="19">
        <f t="shared" si="5"/>
        <v>-1.1099999999999999</v>
      </c>
      <c r="AM33" s="19">
        <f t="shared" si="28"/>
        <v>-2.429259259259259</v>
      </c>
      <c r="AN33" s="23">
        <f t="shared" si="35"/>
        <v>-3.2576543209876538</v>
      </c>
      <c r="AO33" s="23">
        <f t="shared" si="36"/>
        <v>0.82839506172839483</v>
      </c>
      <c r="AP33" s="49">
        <f t="shared" si="37"/>
        <v>2.147654320987654</v>
      </c>
      <c r="AQ33" s="24"/>
      <c r="AR33" s="34">
        <f t="shared" si="2"/>
        <v>0.14808193024388291</v>
      </c>
      <c r="AS33" s="34">
        <f t="shared" si="17"/>
        <v>-4.468</v>
      </c>
      <c r="AT33" s="34"/>
      <c r="AU33" s="34"/>
      <c r="AV33" s="9"/>
    </row>
    <row r="34" spans="1:48">
      <c r="A34" s="7">
        <v>323750</v>
      </c>
      <c r="B34" s="8">
        <f t="shared" si="3"/>
        <v>-323.75</v>
      </c>
      <c r="C34" s="8">
        <f t="shared" si="6"/>
        <v>0.5</v>
      </c>
      <c r="D34" s="8">
        <v>-2.6</v>
      </c>
      <c r="G34" s="23">
        <f t="shared" si="7"/>
        <v>-325.63623208969841</v>
      </c>
      <c r="H34" s="23">
        <f t="shared" si="8"/>
        <v>-325.3784445974714</v>
      </c>
      <c r="I34" s="19">
        <f t="shared" si="16"/>
        <v>-1.8</v>
      </c>
      <c r="J34" s="19">
        <f t="shared" si="24"/>
        <v>-1.8333333333333333</v>
      </c>
      <c r="K34" s="23">
        <f t="shared" si="39"/>
        <v>-1.7555555555555555</v>
      </c>
      <c r="L34" s="23">
        <f t="shared" si="40"/>
        <v>-7.7777777777777724E-2</v>
      </c>
      <c r="M34" s="49">
        <f t="shared" si="41"/>
        <v>-4.4444444444444509E-2</v>
      </c>
      <c r="N34" s="24"/>
      <c r="O34" s="34">
        <f t="shared" si="0"/>
        <v>-0.99844329786674357</v>
      </c>
      <c r="P34" s="34">
        <f t="shared" si="30"/>
        <v>-0.29899999999999999</v>
      </c>
      <c r="Q34" s="37"/>
      <c r="R34" s="40"/>
      <c r="S34" s="44" t="s">
        <v>158</v>
      </c>
      <c r="V34" s="23">
        <f t="shared" si="10"/>
        <v>-293.15500806909517</v>
      </c>
      <c r="W34" s="23">
        <f t="shared" si="11"/>
        <v>-292.38164559241415</v>
      </c>
      <c r="X34" s="19">
        <f t="shared" si="4"/>
        <v>-3.4666666666666668</v>
      </c>
      <c r="Y34" s="19">
        <f t="shared" si="26"/>
        <v>-3.6</v>
      </c>
      <c r="Z34" s="23">
        <f t="shared" si="32"/>
        <v>-3.8212962962962962</v>
      </c>
      <c r="AA34" s="23">
        <f t="shared" si="33"/>
        <v>0.2212962962962961</v>
      </c>
      <c r="AB34" s="49">
        <f t="shared" si="34"/>
        <v>0.35462962962962941</v>
      </c>
      <c r="AC34" s="24"/>
      <c r="AD34" s="34">
        <f t="shared" si="1"/>
        <v>-0.83924430902769964</v>
      </c>
      <c r="AE34" s="34">
        <f t="shared" si="31"/>
        <v>-8.7799999999999994</v>
      </c>
      <c r="AF34" s="34"/>
      <c r="AG34" s="34"/>
      <c r="AH34" s="9"/>
      <c r="AJ34" s="23">
        <f t="shared" si="13"/>
        <v>-195.71133600728584</v>
      </c>
      <c r="AK34" s="23">
        <f t="shared" si="14"/>
        <v>-193.39124857724278</v>
      </c>
      <c r="AL34" s="19">
        <f t="shared" si="5"/>
        <v>-3.8333333333333335</v>
      </c>
      <c r="AM34" s="19">
        <f t="shared" si="28"/>
        <v>-3.17</v>
      </c>
      <c r="AN34" s="23">
        <f t="shared" si="35"/>
        <v>-4.0811111111111105</v>
      </c>
      <c r="AO34" s="23">
        <f t="shared" si="36"/>
        <v>0.91111111111111054</v>
      </c>
      <c r="AP34" s="49">
        <f t="shared" si="37"/>
        <v>0.24777777777777699</v>
      </c>
      <c r="AQ34" s="24"/>
      <c r="AR34" s="34">
        <f t="shared" ref="AR34:AR65" si="42" xml:space="preserve"> SIN((2*PI()*(AK34+AS34)/41.7615737407753) + 2.043834879)</f>
        <v>-0.52226359867145</v>
      </c>
      <c r="AS34" s="34">
        <f t="shared" si="17"/>
        <v>-4.468</v>
      </c>
      <c r="AT34" s="34"/>
      <c r="AU34" s="34"/>
      <c r="AV34" s="9"/>
    </row>
    <row r="35" spans="1:48">
      <c r="A35" s="7">
        <v>323250</v>
      </c>
      <c r="B35" s="8">
        <f t="shared" si="3"/>
        <v>-323.25</v>
      </c>
      <c r="C35" s="8">
        <f t="shared" si="6"/>
        <v>0.5</v>
      </c>
      <c r="D35" s="8">
        <v>-3.1</v>
      </c>
      <c r="G35" s="23">
        <f t="shared" si="7"/>
        <v>-325.12065710524439</v>
      </c>
      <c r="H35" s="23">
        <f t="shared" si="8"/>
        <v>-324.86286961301738</v>
      </c>
      <c r="I35" s="19">
        <f t="shared" si="16"/>
        <v>-2.5</v>
      </c>
      <c r="J35" s="19">
        <f t="shared" si="24"/>
        <v>-2.2666666666666666</v>
      </c>
      <c r="K35" s="23">
        <f t="shared" si="39"/>
        <v>-1.9888888888888887</v>
      </c>
      <c r="L35" s="23">
        <f t="shared" si="40"/>
        <v>-0.2777777777777779</v>
      </c>
      <c r="M35" s="49">
        <f t="shared" si="41"/>
        <v>-0.51111111111111129</v>
      </c>
      <c r="N35" s="24"/>
      <c r="O35" s="34">
        <f t="shared" si="0"/>
        <v>-0.8007041699690014</v>
      </c>
      <c r="P35" s="34">
        <f t="shared" si="30"/>
        <v>-0.29899999999999999</v>
      </c>
      <c r="Q35" s="37"/>
      <c r="R35" s="40"/>
      <c r="S35" s="53" t="s">
        <v>174</v>
      </c>
      <c r="V35" s="23">
        <f t="shared" si="10"/>
        <v>-291.60828311573312</v>
      </c>
      <c r="W35" s="23">
        <f t="shared" si="11"/>
        <v>-290.83492063905209</v>
      </c>
      <c r="X35" s="19">
        <f t="shared" si="4"/>
        <v>-2.7666666666666671</v>
      </c>
      <c r="Y35" s="19">
        <f t="shared" si="26"/>
        <v>-2.8111111111111113</v>
      </c>
      <c r="Z35" s="23">
        <f t="shared" si="32"/>
        <v>-3.6509259259259252</v>
      </c>
      <c r="AA35" s="23">
        <f t="shared" si="33"/>
        <v>0.8398148148148139</v>
      </c>
      <c r="AB35" s="49">
        <f t="shared" si="34"/>
        <v>0.88425925925925819</v>
      </c>
      <c r="AC35" s="24"/>
      <c r="AD35" s="34">
        <f t="shared" si="1"/>
        <v>-0.29337976424126261</v>
      </c>
      <c r="AE35" s="34">
        <f t="shared" si="31"/>
        <v>-8.7799999999999994</v>
      </c>
      <c r="AF35" s="34"/>
      <c r="AG35" s="34"/>
      <c r="AH35" s="9"/>
      <c r="AJ35" s="23">
        <f t="shared" si="13"/>
        <v>-191.07116114719969</v>
      </c>
      <c r="AK35" s="23">
        <f t="shared" si="14"/>
        <v>-188.75107371715663</v>
      </c>
      <c r="AL35" s="19">
        <f t="shared" ref="AL35:AL66" si="43">AVERAGEIFS(DeltaTsite,KyrBP,"&gt;"&amp;AJ35,KyrBP,"&lt;="&amp;AJ36)</f>
        <v>-4.5666666666666664</v>
      </c>
      <c r="AM35" s="19">
        <f t="shared" si="28"/>
        <v>-5.0962962962962965</v>
      </c>
      <c r="AN35" s="23">
        <f t="shared" si="35"/>
        <v>-4.5802469135802468</v>
      </c>
      <c r="AO35" s="23">
        <f t="shared" si="36"/>
        <v>-0.51604938271604972</v>
      </c>
      <c r="AP35" s="49">
        <f t="shared" si="37"/>
        <v>1.3580246913580396E-2</v>
      </c>
      <c r="AQ35" s="24"/>
      <c r="AR35" s="34">
        <f t="shared" si="42"/>
        <v>-0.94823618545505328</v>
      </c>
      <c r="AS35" s="34">
        <f t="shared" si="17"/>
        <v>-4.468</v>
      </c>
      <c r="AT35" s="34"/>
      <c r="AU35" s="34"/>
      <c r="AV35" s="9"/>
    </row>
    <row r="36" spans="1:48">
      <c r="A36" s="7">
        <v>322750</v>
      </c>
      <c r="B36" s="8">
        <f t="shared" si="3"/>
        <v>-322.75</v>
      </c>
      <c r="C36" s="8">
        <f t="shared" si="6"/>
        <v>0.5</v>
      </c>
      <c r="D36" s="8">
        <v>-2.7</v>
      </c>
      <c r="G36" s="23">
        <f t="shared" si="7"/>
        <v>-324.60508212079037</v>
      </c>
      <c r="H36" s="23">
        <f t="shared" si="8"/>
        <v>-324.34729462856336</v>
      </c>
      <c r="I36" s="19">
        <f t="shared" si="16"/>
        <v>-2.5</v>
      </c>
      <c r="J36" s="19">
        <f t="shared" si="24"/>
        <v>-2.5333333333333332</v>
      </c>
      <c r="K36" s="23">
        <f t="shared" si="39"/>
        <v>-2.1333333333333333</v>
      </c>
      <c r="L36" s="23">
        <f t="shared" si="40"/>
        <v>-0.39999999999999991</v>
      </c>
      <c r="M36" s="49">
        <f t="shared" si="41"/>
        <v>-0.3666666666666667</v>
      </c>
      <c r="N36" s="24"/>
      <c r="O36" s="34">
        <f t="shared" si="0"/>
        <v>-0.22830666210716632</v>
      </c>
      <c r="P36" s="34">
        <f t="shared" si="30"/>
        <v>-0.29899999999999999</v>
      </c>
      <c r="Q36" s="37"/>
      <c r="R36" s="40"/>
      <c r="S36" s="40" t="s">
        <v>159</v>
      </c>
      <c r="V36" s="23">
        <f t="shared" si="10"/>
        <v>-290.06155816237106</v>
      </c>
      <c r="W36" s="23">
        <f t="shared" si="11"/>
        <v>-289.28819568569003</v>
      </c>
      <c r="X36" s="19">
        <f t="shared" si="4"/>
        <v>-2.1999999999999997</v>
      </c>
      <c r="Y36" s="19">
        <f t="shared" si="26"/>
        <v>-2.6222222222222222</v>
      </c>
      <c r="Z36" s="23">
        <f t="shared" si="32"/>
        <v>-3.574074074074074</v>
      </c>
      <c r="AA36" s="23">
        <f t="shared" si="33"/>
        <v>0.95185185185185173</v>
      </c>
      <c r="AB36" s="49">
        <f t="shared" si="34"/>
        <v>1.3740740740740742</v>
      </c>
      <c r="AC36" s="24"/>
      <c r="AD36" s="34">
        <f t="shared" si="1"/>
        <v>0.38976043278652844</v>
      </c>
      <c r="AE36" s="34">
        <f t="shared" si="31"/>
        <v>-8.7799999999999994</v>
      </c>
      <c r="AF36" s="34"/>
      <c r="AG36" s="34"/>
      <c r="AH36" s="9"/>
      <c r="AJ36" s="23">
        <f t="shared" si="13"/>
        <v>-186.43098628711354</v>
      </c>
      <c r="AK36" s="23">
        <f t="shared" si="14"/>
        <v>-184.11089885707048</v>
      </c>
      <c r="AL36" s="19">
        <f t="shared" si="43"/>
        <v>-6.8888888888888893</v>
      </c>
      <c r="AM36" s="19">
        <f t="shared" si="28"/>
        <v>-5.6485185185185189</v>
      </c>
      <c r="AN36" s="23">
        <f t="shared" si="35"/>
        <v>-5.0306172839506171</v>
      </c>
      <c r="AO36" s="23">
        <f t="shared" si="36"/>
        <v>-0.6179012345679018</v>
      </c>
      <c r="AP36" s="49">
        <f t="shared" si="37"/>
        <v>-1.8582716049382721</v>
      </c>
      <c r="AQ36" s="24"/>
      <c r="AR36" s="34">
        <f t="shared" si="42"/>
        <v>-0.93051852259290724</v>
      </c>
      <c r="AS36" s="34">
        <f t="shared" si="17"/>
        <v>-4.468</v>
      </c>
      <c r="AT36" s="34"/>
      <c r="AU36" s="34"/>
      <c r="AV36" s="9"/>
    </row>
    <row r="37" spans="1:48">
      <c r="A37" s="7">
        <v>322250</v>
      </c>
      <c r="B37" s="8">
        <f t="shared" si="3"/>
        <v>-322.25</v>
      </c>
      <c r="C37" s="8">
        <f t="shared" si="6"/>
        <v>0.5</v>
      </c>
      <c r="D37" s="8">
        <v>-2</v>
      </c>
      <c r="G37" s="23">
        <f t="shared" si="7"/>
        <v>-324.08950713633635</v>
      </c>
      <c r="H37" s="23">
        <f t="shared" si="8"/>
        <v>-323.83171964410934</v>
      </c>
      <c r="I37" s="19">
        <f t="shared" si="16"/>
        <v>-2.6</v>
      </c>
      <c r="J37" s="19">
        <f t="shared" si="24"/>
        <v>-2.7333333333333329</v>
      </c>
      <c r="K37" s="23">
        <f t="shared" si="39"/>
        <v>-2.3666666666666663</v>
      </c>
      <c r="L37" s="23">
        <f t="shared" si="40"/>
        <v>-0.3666666666666667</v>
      </c>
      <c r="M37" s="49">
        <f t="shared" si="41"/>
        <v>-0.23333333333333384</v>
      </c>
      <c r="N37" s="24"/>
      <c r="O37" s="34">
        <f t="shared" si="0"/>
        <v>0.4509180703005739</v>
      </c>
      <c r="P37" s="34">
        <f t="shared" si="30"/>
        <v>-0.29899999999999999</v>
      </c>
      <c r="Q37" s="37"/>
      <c r="R37" s="40"/>
      <c r="S37" s="40" t="s">
        <v>169</v>
      </c>
      <c r="V37" s="23">
        <f t="shared" si="10"/>
        <v>-288.514833209009</v>
      </c>
      <c r="W37" s="23">
        <f t="shared" si="11"/>
        <v>-287.74147073232797</v>
      </c>
      <c r="X37" s="19">
        <f t="shared" si="4"/>
        <v>-2.9</v>
      </c>
      <c r="Y37" s="19">
        <f t="shared" si="26"/>
        <v>-2.7666666666666671</v>
      </c>
      <c r="Z37" s="23">
        <f t="shared" si="32"/>
        <v>-3.6370370370370373</v>
      </c>
      <c r="AA37" s="23">
        <f t="shared" si="33"/>
        <v>0.87037037037037024</v>
      </c>
      <c r="AB37" s="49">
        <f t="shared" si="34"/>
        <v>0.73703703703703738</v>
      </c>
      <c r="AC37" s="24"/>
      <c r="AD37" s="34">
        <f t="shared" si="1"/>
        <v>0.89052739160881911</v>
      </c>
      <c r="AE37" s="34">
        <f t="shared" si="31"/>
        <v>-8.7799999999999994</v>
      </c>
      <c r="AF37" s="34"/>
      <c r="AG37" s="34"/>
      <c r="AH37" s="9"/>
      <c r="AJ37" s="23">
        <f t="shared" si="13"/>
        <v>-181.79081142702739</v>
      </c>
      <c r="AK37" s="23">
        <f t="shared" si="14"/>
        <v>-179.47072399698433</v>
      </c>
      <c r="AL37" s="19">
        <f t="shared" si="43"/>
        <v>-5.49</v>
      </c>
      <c r="AM37" s="19">
        <f t="shared" si="28"/>
        <v>-6.5596296296296295</v>
      </c>
      <c r="AN37" s="23">
        <f t="shared" si="35"/>
        <v>-5.5614814814814819</v>
      </c>
      <c r="AO37" s="23">
        <f t="shared" si="36"/>
        <v>-0.99814814814814756</v>
      </c>
      <c r="AP37" s="49">
        <f t="shared" si="37"/>
        <v>7.1481481481481701E-2</v>
      </c>
      <c r="AQ37" s="24"/>
      <c r="AR37" s="34">
        <f t="shared" si="42"/>
        <v>-0.47740090144810526</v>
      </c>
      <c r="AS37" s="34">
        <f t="shared" si="17"/>
        <v>-4.468</v>
      </c>
      <c r="AT37" s="34"/>
      <c r="AU37" s="34"/>
      <c r="AV37" s="9"/>
    </row>
    <row r="38" spans="1:48">
      <c r="A38" s="7">
        <v>321750</v>
      </c>
      <c r="B38" s="8">
        <f t="shared" si="3"/>
        <v>-321.75</v>
      </c>
      <c r="C38" s="8">
        <f t="shared" si="6"/>
        <v>0.5</v>
      </c>
      <c r="D38" s="8">
        <v>-2.9</v>
      </c>
      <c r="G38" s="23">
        <f t="shared" si="7"/>
        <v>-323.57393215188233</v>
      </c>
      <c r="H38" s="23">
        <f t="shared" si="8"/>
        <v>-323.31614465965532</v>
      </c>
      <c r="I38" s="19">
        <f t="shared" si="16"/>
        <v>-3.1</v>
      </c>
      <c r="J38" s="19">
        <f t="shared" si="24"/>
        <v>-2.8000000000000003</v>
      </c>
      <c r="K38" s="23">
        <f t="shared" si="39"/>
        <v>-2.5666666666666664</v>
      </c>
      <c r="L38" s="23">
        <f t="shared" si="40"/>
        <v>-0.23333333333333384</v>
      </c>
      <c r="M38" s="49">
        <f t="shared" si="41"/>
        <v>-0.53333333333333366</v>
      </c>
      <c r="N38" s="24"/>
      <c r="O38" s="34">
        <f t="shared" si="0"/>
        <v>0.91915322621849438</v>
      </c>
      <c r="P38" s="34">
        <f t="shared" si="30"/>
        <v>-0.29899999999999999</v>
      </c>
      <c r="S38" s="42"/>
      <c r="V38" s="23">
        <f t="shared" si="10"/>
        <v>-286.96810825564694</v>
      </c>
      <c r="W38" s="23">
        <f t="shared" si="11"/>
        <v>-286.19474577896591</v>
      </c>
      <c r="X38" s="19">
        <f t="shared" si="4"/>
        <v>-3.2000000000000006</v>
      </c>
      <c r="Y38" s="19">
        <f t="shared" si="26"/>
        <v>-3.3222222222222224</v>
      </c>
      <c r="Z38" s="23">
        <f t="shared" si="32"/>
        <v>-3.8796296296296302</v>
      </c>
      <c r="AA38" s="23">
        <f t="shared" si="33"/>
        <v>0.5574074074074078</v>
      </c>
      <c r="AB38" s="49">
        <f t="shared" si="34"/>
        <v>0.67962962962962958</v>
      </c>
      <c r="AC38" s="24"/>
      <c r="AD38" s="34">
        <f t="shared" si="1"/>
        <v>0.97460668678780404</v>
      </c>
      <c r="AE38" s="34">
        <f t="shared" si="31"/>
        <v>-8.7799999999999994</v>
      </c>
      <c r="AF38" s="34"/>
      <c r="AG38" s="34"/>
      <c r="AH38" s="9"/>
      <c r="AJ38" s="23">
        <f t="shared" si="13"/>
        <v>-177.15063656694124</v>
      </c>
      <c r="AK38" s="23">
        <f t="shared" si="14"/>
        <v>-174.83054913689818</v>
      </c>
      <c r="AL38" s="19">
        <f t="shared" si="43"/>
        <v>-7.2999999999999989</v>
      </c>
      <c r="AM38" s="19">
        <f t="shared" si="28"/>
        <v>-6.4040740740740745</v>
      </c>
      <c r="AN38" s="23">
        <f t="shared" si="35"/>
        <v>-6.3554320987654318</v>
      </c>
      <c r="AO38" s="23">
        <f t="shared" si="36"/>
        <v>-4.8641975308642671E-2</v>
      </c>
      <c r="AP38" s="49">
        <f t="shared" si="37"/>
        <v>-0.94456790123456713</v>
      </c>
      <c r="AQ38" s="24"/>
      <c r="AR38" s="34">
        <f t="shared" si="42"/>
        <v>0.19909790720428766</v>
      </c>
      <c r="AS38" s="34">
        <f t="shared" si="17"/>
        <v>-4.468</v>
      </c>
      <c r="AT38" s="34"/>
      <c r="AU38" s="34"/>
      <c r="AV38" s="9"/>
    </row>
    <row r="39" spans="1:48">
      <c r="A39" s="7">
        <v>321250</v>
      </c>
      <c r="B39" s="8">
        <f t="shared" si="3"/>
        <v>-321.25</v>
      </c>
      <c r="C39" s="8">
        <f t="shared" si="6"/>
        <v>0.5</v>
      </c>
      <c r="D39" s="8">
        <v>-3</v>
      </c>
      <c r="G39" s="23">
        <f t="shared" si="7"/>
        <v>-323.05835716742831</v>
      </c>
      <c r="H39" s="23">
        <f t="shared" si="8"/>
        <v>-322.8005696752013</v>
      </c>
      <c r="I39" s="19">
        <f t="shared" si="16"/>
        <v>-2.7</v>
      </c>
      <c r="J39" s="19">
        <f t="shared" si="24"/>
        <v>-2.6</v>
      </c>
      <c r="K39" s="23">
        <f t="shared" si="39"/>
        <v>-2.8111111111111109</v>
      </c>
      <c r="L39" s="23">
        <f t="shared" si="40"/>
        <v>0.21111111111111081</v>
      </c>
      <c r="M39" s="49">
        <f t="shared" si="41"/>
        <v>0.11111111111111072</v>
      </c>
      <c r="N39" s="24"/>
      <c r="O39" s="34">
        <f t="shared" si="0"/>
        <v>0.95730637233856097</v>
      </c>
      <c r="P39" s="34">
        <f t="shared" si="30"/>
        <v>-0.29899999999999999</v>
      </c>
      <c r="S39" s="43" t="s">
        <v>171</v>
      </c>
      <c r="V39" s="23">
        <f t="shared" si="10"/>
        <v>-285.42138330228488</v>
      </c>
      <c r="W39" s="23">
        <f t="shared" si="11"/>
        <v>-284.64802082560385</v>
      </c>
      <c r="X39" s="19">
        <f t="shared" si="4"/>
        <v>-3.8666666666666667</v>
      </c>
      <c r="Y39" s="19">
        <f t="shared" si="26"/>
        <v>-3.7000000000000006</v>
      </c>
      <c r="Z39" s="23">
        <f t="shared" si="32"/>
        <v>-4.2759259259259261</v>
      </c>
      <c r="AA39" s="23">
        <f t="shared" si="33"/>
        <v>0.57592592592592551</v>
      </c>
      <c r="AB39" s="49">
        <f t="shared" si="34"/>
        <v>0.40925925925925943</v>
      </c>
      <c r="AC39" s="24"/>
      <c r="AD39" s="34">
        <f t="shared" si="1"/>
        <v>0.60265668167197806</v>
      </c>
      <c r="AE39" s="34">
        <f t="shared" si="31"/>
        <v>-8.7799999999999994</v>
      </c>
      <c r="AF39" s="34"/>
      <c r="AG39" s="34"/>
      <c r="AH39" s="9"/>
      <c r="AJ39" s="23">
        <f t="shared" si="13"/>
        <v>-172.5104617068551</v>
      </c>
      <c r="AK39" s="23">
        <f t="shared" si="14"/>
        <v>-170.19037427681204</v>
      </c>
      <c r="AL39" s="19">
        <f t="shared" si="43"/>
        <v>-6.4222222222222225</v>
      </c>
      <c r="AM39" s="19">
        <f t="shared" si="28"/>
        <v>-7.0140740740740739</v>
      </c>
      <c r="AN39" s="23">
        <f t="shared" si="35"/>
        <v>-6.6443209876543214</v>
      </c>
      <c r="AO39" s="23">
        <f t="shared" si="36"/>
        <v>-0.36975308641975246</v>
      </c>
      <c r="AP39" s="49">
        <f t="shared" si="37"/>
        <v>0.22209876543209894</v>
      </c>
      <c r="AQ39" s="24"/>
      <c r="AR39" s="34">
        <f t="shared" si="42"/>
        <v>0.7824365923490274</v>
      </c>
      <c r="AS39" s="34">
        <f t="shared" si="17"/>
        <v>-4.468</v>
      </c>
      <c r="AT39" s="34"/>
      <c r="AU39" s="34"/>
      <c r="AV39" s="9"/>
    </row>
    <row r="40" spans="1:48">
      <c r="A40" s="7">
        <v>320750</v>
      </c>
      <c r="B40" s="8">
        <f t="shared" si="3"/>
        <v>-320.75</v>
      </c>
      <c r="C40" s="8">
        <f t="shared" si="6"/>
        <v>0.5</v>
      </c>
      <c r="D40" s="8">
        <v>-4</v>
      </c>
      <c r="G40" s="23">
        <f t="shared" si="7"/>
        <v>-322.54278218297429</v>
      </c>
      <c r="H40" s="23">
        <f t="shared" si="8"/>
        <v>-322.28499469074728</v>
      </c>
      <c r="I40" s="19">
        <f t="shared" si="16"/>
        <v>-2</v>
      </c>
      <c r="J40" s="19">
        <f t="shared" si="24"/>
        <v>-2.5333333333333332</v>
      </c>
      <c r="K40" s="23">
        <f t="shared" si="39"/>
        <v>-2.9444444444444442</v>
      </c>
      <c r="L40" s="23">
        <f t="shared" si="40"/>
        <v>0.41111111111111098</v>
      </c>
      <c r="M40" s="49">
        <f t="shared" si="41"/>
        <v>0.9444444444444442</v>
      </c>
      <c r="N40" s="24"/>
      <c r="O40" s="34">
        <f t="shared" si="0"/>
        <v>0.54752522756616051</v>
      </c>
      <c r="P40" s="34">
        <f t="shared" si="30"/>
        <v>-0.29899999999999999</v>
      </c>
      <c r="S40" s="42" t="s">
        <v>161</v>
      </c>
      <c r="V40" s="23">
        <f t="shared" si="10"/>
        <v>-283.87465834892282</v>
      </c>
      <c r="W40" s="23">
        <f t="shared" si="11"/>
        <v>-283.10129587224179</v>
      </c>
      <c r="X40" s="19">
        <f t="shared" si="4"/>
        <v>-4.0333333333333332</v>
      </c>
      <c r="Y40" s="19">
        <f t="shared" si="26"/>
        <v>-4.5444444444444443</v>
      </c>
      <c r="Z40" s="23">
        <f t="shared" si="32"/>
        <v>-4.6870370370370376</v>
      </c>
      <c r="AA40" s="23">
        <f t="shared" si="33"/>
        <v>0.14259259259259327</v>
      </c>
      <c r="AB40" s="49">
        <f t="shared" si="34"/>
        <v>0.65370370370370434</v>
      </c>
      <c r="AC40" s="24"/>
      <c r="AD40" s="34">
        <f t="shared" si="1"/>
        <v>-5.1283082581137576E-2</v>
      </c>
      <c r="AE40" s="34">
        <f t="shared" si="31"/>
        <v>-8.7799999999999994</v>
      </c>
      <c r="AF40" s="34"/>
      <c r="AG40" s="34"/>
      <c r="AH40" s="9"/>
      <c r="AJ40" s="23">
        <f t="shared" si="13"/>
        <v>-167.87028684676895</v>
      </c>
      <c r="AK40" s="23">
        <f t="shared" si="14"/>
        <v>-165.55019941672589</v>
      </c>
      <c r="AL40" s="19">
        <f t="shared" si="43"/>
        <v>-7.32</v>
      </c>
      <c r="AM40" s="19">
        <f t="shared" si="28"/>
        <v>-6.9548148148148146</v>
      </c>
      <c r="AN40" s="23">
        <f t="shared" si="35"/>
        <v>-6.8969135802469133</v>
      </c>
      <c r="AO40" s="23">
        <f t="shared" si="36"/>
        <v>-5.7901234567901305E-2</v>
      </c>
      <c r="AP40" s="49">
        <f t="shared" si="37"/>
        <v>-0.42308641975308703</v>
      </c>
      <c r="AQ40" s="24"/>
      <c r="AR40" s="34">
        <f t="shared" si="42"/>
        <v>0.9996645001195561</v>
      </c>
      <c r="AS40" s="34">
        <f t="shared" si="17"/>
        <v>-4.468</v>
      </c>
      <c r="AT40" s="34"/>
      <c r="AU40" s="34"/>
      <c r="AV40" s="9"/>
    </row>
    <row r="41" spans="1:48">
      <c r="A41" s="7">
        <v>320250</v>
      </c>
      <c r="B41" s="8">
        <f t="shared" si="3"/>
        <v>-320.25</v>
      </c>
      <c r="C41" s="8">
        <f t="shared" si="6"/>
        <v>0.5</v>
      </c>
      <c r="D41" s="8">
        <v>-3.7</v>
      </c>
      <c r="G41" s="23">
        <f t="shared" si="7"/>
        <v>-322.02720719852027</v>
      </c>
      <c r="H41" s="23">
        <f t="shared" si="8"/>
        <v>-321.76941970629326</v>
      </c>
      <c r="I41" s="19">
        <f t="shared" si="16"/>
        <v>-2.9</v>
      </c>
      <c r="J41" s="19">
        <f t="shared" si="24"/>
        <v>-2.6333333333333333</v>
      </c>
      <c r="K41" s="23">
        <f t="shared" si="39"/>
        <v>-3.1444444444444444</v>
      </c>
      <c r="L41" s="23">
        <f t="shared" si="40"/>
        <v>0.51111111111111107</v>
      </c>
      <c r="M41" s="49">
        <f t="shared" si="41"/>
        <v>0.24444444444444446</v>
      </c>
      <c r="N41" s="24"/>
      <c r="O41" s="34">
        <f t="shared" si="0"/>
        <v>-0.11844905624951166</v>
      </c>
      <c r="P41" s="34">
        <f t="shared" si="30"/>
        <v>-0.29899999999999999</v>
      </c>
      <c r="S41" s="47"/>
      <c r="V41" s="23">
        <f t="shared" si="10"/>
        <v>-282.32793339556076</v>
      </c>
      <c r="W41" s="23">
        <f t="shared" si="11"/>
        <v>-281.55457091887973</v>
      </c>
      <c r="X41" s="19">
        <f t="shared" si="4"/>
        <v>-5.7333333333333334</v>
      </c>
      <c r="Y41" s="19">
        <f t="shared" si="26"/>
        <v>-5.5055555555555555</v>
      </c>
      <c r="Z41" s="23">
        <f t="shared" si="32"/>
        <v>-5.2166666666666668</v>
      </c>
      <c r="AA41" s="23">
        <f t="shared" si="33"/>
        <v>-0.28888888888888875</v>
      </c>
      <c r="AB41" s="49">
        <f t="shared" si="34"/>
        <v>-0.51666666666666661</v>
      </c>
      <c r="AC41" s="24"/>
      <c r="AD41" s="34">
        <f t="shared" si="1"/>
        <v>-0.68122692254656136</v>
      </c>
      <c r="AE41" s="34">
        <f t="shared" si="31"/>
        <v>-8.7799999999999994</v>
      </c>
      <c r="AF41" s="34"/>
      <c r="AG41" s="34"/>
      <c r="AH41" s="9"/>
      <c r="AJ41" s="23">
        <f t="shared" si="13"/>
        <v>-163.2301119866828</v>
      </c>
      <c r="AK41" s="23">
        <f t="shared" si="14"/>
        <v>-160.91002455663974</v>
      </c>
      <c r="AL41" s="19">
        <f t="shared" si="43"/>
        <v>-7.1222222222222218</v>
      </c>
      <c r="AM41" s="19">
        <f t="shared" si="28"/>
        <v>-7.5659259259259271</v>
      </c>
      <c r="AN41" s="23">
        <f t="shared" si="35"/>
        <v>-7.0388888888888879</v>
      </c>
      <c r="AO41" s="23">
        <f t="shared" si="36"/>
        <v>-0.52703703703703919</v>
      </c>
      <c r="AP41" s="49">
        <f t="shared" si="37"/>
        <v>-8.3333333333333925E-2</v>
      </c>
      <c r="AQ41" s="24"/>
      <c r="AR41" s="34">
        <f t="shared" si="42"/>
        <v>0.74913827825076285</v>
      </c>
      <c r="AS41" s="34">
        <f t="shared" si="17"/>
        <v>-4.468</v>
      </c>
      <c r="AT41" s="34"/>
      <c r="AU41" s="34"/>
      <c r="AV41" s="9"/>
    </row>
    <row r="42" spans="1:48">
      <c r="A42" s="7">
        <v>319750</v>
      </c>
      <c r="B42" s="8">
        <f t="shared" si="3"/>
        <v>-319.75</v>
      </c>
      <c r="C42" s="8">
        <f t="shared" si="6"/>
        <v>0.5</v>
      </c>
      <c r="D42" s="8">
        <v>-4.3</v>
      </c>
      <c r="G42" s="23">
        <f t="shared" si="7"/>
        <v>-321.51163221406625</v>
      </c>
      <c r="H42" s="23">
        <f t="shared" si="8"/>
        <v>-321.25384472183924</v>
      </c>
      <c r="I42" s="19">
        <f t="shared" si="16"/>
        <v>-3</v>
      </c>
      <c r="J42" s="19">
        <f t="shared" si="24"/>
        <v>-3.3000000000000003</v>
      </c>
      <c r="K42" s="23">
        <f t="shared" si="39"/>
        <v>-3.2777777777777781</v>
      </c>
      <c r="L42" s="23">
        <f t="shared" si="40"/>
        <v>-2.2222222222222143E-2</v>
      </c>
      <c r="M42" s="49">
        <f t="shared" si="41"/>
        <v>0.27777777777777812</v>
      </c>
      <c r="N42" s="24"/>
      <c r="O42" s="34">
        <f t="shared" si="0"/>
        <v>-0.72899971023145305</v>
      </c>
      <c r="P42" s="34">
        <f t="shared" si="30"/>
        <v>-0.29899999999999999</v>
      </c>
      <c r="Q42" s="37"/>
      <c r="R42" s="40"/>
      <c r="S42" s="34"/>
      <c r="V42" s="23">
        <f t="shared" si="10"/>
        <v>-280.7812084421987</v>
      </c>
      <c r="W42" s="23">
        <f t="shared" si="11"/>
        <v>-280.00784596551767</v>
      </c>
      <c r="X42" s="19">
        <f t="shared" si="4"/>
        <v>-6.75</v>
      </c>
      <c r="Y42" s="19">
        <f t="shared" si="26"/>
        <v>-6.5055555555555564</v>
      </c>
      <c r="Z42" s="23">
        <f t="shared" si="32"/>
        <v>-5.6648148148148145</v>
      </c>
      <c r="AA42" s="23">
        <f t="shared" si="33"/>
        <v>-0.8407407407407419</v>
      </c>
      <c r="AB42" s="49">
        <f t="shared" si="34"/>
        <v>-1.0851851851851855</v>
      </c>
      <c r="AC42" s="24"/>
      <c r="AD42" s="34">
        <f t="shared" si="1"/>
        <v>-0.99241711445852399</v>
      </c>
      <c r="AE42" s="34">
        <f t="shared" si="31"/>
        <v>-8.7799999999999994</v>
      </c>
      <c r="AF42" s="34"/>
      <c r="AG42" s="34"/>
      <c r="AH42" s="9"/>
      <c r="AJ42" s="23">
        <f t="shared" si="13"/>
        <v>-158.58993712659665</v>
      </c>
      <c r="AK42" s="23">
        <f t="shared" si="14"/>
        <v>-156.26984969655359</v>
      </c>
      <c r="AL42" s="19">
        <f t="shared" si="43"/>
        <v>-8.2555555555555564</v>
      </c>
      <c r="AM42" s="19">
        <f t="shared" si="28"/>
        <v>-7.2703703703703697</v>
      </c>
      <c r="AN42" s="23">
        <f t="shared" si="35"/>
        <v>-7.2671604938271592</v>
      </c>
      <c r="AO42" s="23">
        <f t="shared" si="36"/>
        <v>-3.209876543210477E-3</v>
      </c>
      <c r="AP42" s="49">
        <f t="shared" si="37"/>
        <v>-0.9883950617283972</v>
      </c>
      <c r="AQ42" s="24"/>
      <c r="AR42" s="34">
        <f t="shared" si="42"/>
        <v>0.14808193024387964</v>
      </c>
      <c r="AS42" s="34">
        <f t="shared" si="17"/>
        <v>-4.468</v>
      </c>
      <c r="AT42" s="34"/>
      <c r="AU42" s="34"/>
      <c r="AV42" s="9"/>
    </row>
    <row r="43" spans="1:48">
      <c r="A43" s="7">
        <v>319250</v>
      </c>
      <c r="B43" s="8">
        <f t="shared" si="3"/>
        <v>-319.25</v>
      </c>
      <c r="C43" s="8">
        <f t="shared" si="6"/>
        <v>0.5</v>
      </c>
      <c r="D43" s="8">
        <v>-3.8</v>
      </c>
      <c r="G43" s="23">
        <f t="shared" si="7"/>
        <v>-320.99605722961223</v>
      </c>
      <c r="H43" s="23">
        <f t="shared" si="8"/>
        <v>-320.73826973738522</v>
      </c>
      <c r="I43" s="19">
        <f t="shared" si="16"/>
        <v>-4</v>
      </c>
      <c r="J43" s="19">
        <f t="shared" si="24"/>
        <v>-3.5666666666666664</v>
      </c>
      <c r="K43" s="23">
        <f t="shared" si="39"/>
        <v>-3.2555555555555555</v>
      </c>
      <c r="L43" s="23">
        <f t="shared" si="40"/>
        <v>-0.31111111111111089</v>
      </c>
      <c r="M43" s="49">
        <f t="shared" si="41"/>
        <v>-0.74444444444444446</v>
      </c>
      <c r="N43" s="24"/>
      <c r="O43" s="34">
        <f t="shared" si="0"/>
        <v>-0.99844329786674557</v>
      </c>
      <c r="P43" s="34">
        <f t="shared" si="30"/>
        <v>-0.29899999999999999</v>
      </c>
      <c r="Q43" s="37"/>
      <c r="R43" s="40"/>
      <c r="S43" s="34"/>
      <c r="V43" s="23">
        <f t="shared" si="10"/>
        <v>-279.23448348883664</v>
      </c>
      <c r="W43" s="23">
        <f t="shared" si="11"/>
        <v>-278.46112101215562</v>
      </c>
      <c r="X43" s="19">
        <f t="shared" si="4"/>
        <v>-7.0333333333333341</v>
      </c>
      <c r="Y43" s="19">
        <f t="shared" si="26"/>
        <v>-6.7500000000000009</v>
      </c>
      <c r="Z43" s="23">
        <f t="shared" si="32"/>
        <v>-6.1537037037037035</v>
      </c>
      <c r="AA43" s="23">
        <f t="shared" si="33"/>
        <v>-0.59629629629629743</v>
      </c>
      <c r="AB43" s="49">
        <f t="shared" si="34"/>
        <v>-0.87962962962963065</v>
      </c>
      <c r="AC43" s="24"/>
      <c r="AD43" s="34">
        <f t="shared" si="1"/>
        <v>-0.83924430902765734</v>
      </c>
      <c r="AE43" s="34">
        <f t="shared" si="31"/>
        <v>-8.7799999999999994</v>
      </c>
      <c r="AF43" s="34"/>
      <c r="AG43" s="34"/>
      <c r="AH43" s="9"/>
      <c r="AJ43" s="23">
        <f t="shared" si="13"/>
        <v>-153.9497622665105</v>
      </c>
      <c r="AK43" s="23">
        <f t="shared" si="14"/>
        <v>-151.62967483646744</v>
      </c>
      <c r="AL43" s="19">
        <f t="shared" si="43"/>
        <v>-6.4333333333333336</v>
      </c>
      <c r="AM43" s="19">
        <f t="shared" si="28"/>
        <v>-7.1762962962962966</v>
      </c>
      <c r="AN43" s="23">
        <f t="shared" si="35"/>
        <v>-6.4682716049382707</v>
      </c>
      <c r="AO43" s="23">
        <f t="shared" si="36"/>
        <v>-0.70802469135802593</v>
      </c>
      <c r="AP43" s="49">
        <f t="shared" si="37"/>
        <v>3.4938271604937121E-2</v>
      </c>
      <c r="AQ43" s="24"/>
      <c r="AR43" s="34">
        <f t="shared" si="42"/>
        <v>-0.52226359867145278</v>
      </c>
      <c r="AS43" s="34">
        <f t="shared" si="17"/>
        <v>-4.468</v>
      </c>
      <c r="AT43" s="34"/>
      <c r="AU43" s="34"/>
      <c r="AV43" s="9"/>
    </row>
    <row r="44" spans="1:48">
      <c r="A44" s="7">
        <v>318750</v>
      </c>
      <c r="B44" s="8">
        <f t="shared" si="3"/>
        <v>-318.75</v>
      </c>
      <c r="C44" s="8">
        <f t="shared" si="6"/>
        <v>0.5</v>
      </c>
      <c r="D44" s="8">
        <v>-2.9</v>
      </c>
      <c r="G44" s="23">
        <f t="shared" si="7"/>
        <v>-320.48048224515821</v>
      </c>
      <c r="H44" s="23">
        <f t="shared" si="8"/>
        <v>-320.2226947529312</v>
      </c>
      <c r="I44" s="19">
        <f t="shared" si="16"/>
        <v>-3.7</v>
      </c>
      <c r="J44" s="19">
        <f t="shared" si="24"/>
        <v>-4</v>
      </c>
      <c r="K44" s="23">
        <f t="shared" si="39"/>
        <v>-3.2333333333333334</v>
      </c>
      <c r="L44" s="23">
        <f t="shared" si="40"/>
        <v>-0.76666666666666661</v>
      </c>
      <c r="M44" s="49">
        <f t="shared" si="41"/>
        <v>-0.46666666666666679</v>
      </c>
      <c r="N44" s="24"/>
      <c r="O44" s="34">
        <f t="shared" si="0"/>
        <v>-0.80070416996898031</v>
      </c>
      <c r="P44" s="34">
        <f t="shared" si="30"/>
        <v>-0.29899999999999999</v>
      </c>
      <c r="Q44" s="37"/>
      <c r="R44" s="40"/>
      <c r="S44" s="34"/>
      <c r="V44" s="23">
        <f t="shared" si="10"/>
        <v>-277.68775853547459</v>
      </c>
      <c r="W44" s="23">
        <f t="shared" si="11"/>
        <v>-276.91439605879356</v>
      </c>
      <c r="X44" s="19">
        <f t="shared" si="4"/>
        <v>-6.4666666666666677</v>
      </c>
      <c r="Y44" s="19">
        <f t="shared" si="26"/>
        <v>-6.8222222222222229</v>
      </c>
      <c r="Z44" s="23">
        <f t="shared" si="32"/>
        <v>-6.5574074074074078</v>
      </c>
      <c r="AA44" s="23">
        <f t="shared" si="33"/>
        <v>-0.26481481481481506</v>
      </c>
      <c r="AB44" s="49">
        <f t="shared" si="34"/>
        <v>9.0740740740740122E-2</v>
      </c>
      <c r="AC44" s="24"/>
      <c r="AD44" s="34">
        <f t="shared" si="1"/>
        <v>-0.29337976424121526</v>
      </c>
      <c r="AE44" s="34">
        <f t="shared" si="31"/>
        <v>-8.7799999999999994</v>
      </c>
      <c r="AF44" s="34"/>
      <c r="AG44" s="34"/>
      <c r="AH44" s="9"/>
      <c r="AJ44" s="23">
        <f t="shared" si="13"/>
        <v>-149.30958740642436</v>
      </c>
      <c r="AK44" s="23">
        <f t="shared" si="14"/>
        <v>-146.9894999763813</v>
      </c>
      <c r="AL44" s="19">
        <f t="shared" si="43"/>
        <v>-6.839999999999999</v>
      </c>
      <c r="AM44" s="19">
        <f t="shared" si="28"/>
        <v>-7.1466666666666656</v>
      </c>
      <c r="AN44" s="23">
        <f t="shared" si="35"/>
        <v>-5.5238271604938269</v>
      </c>
      <c r="AO44" s="23">
        <f t="shared" si="36"/>
        <v>-1.6228395061728387</v>
      </c>
      <c r="AP44" s="49">
        <f t="shared" si="37"/>
        <v>-1.316172839506172</v>
      </c>
      <c r="AQ44" s="24"/>
      <c r="AR44" s="34">
        <f t="shared" si="42"/>
        <v>-0.94823618545505428</v>
      </c>
      <c r="AS44" s="34">
        <f t="shared" si="17"/>
        <v>-4.468</v>
      </c>
      <c r="AT44" s="34"/>
      <c r="AU44" s="34"/>
      <c r="AV44" s="9"/>
    </row>
    <row r="45" spans="1:48">
      <c r="A45" s="7">
        <v>318250</v>
      </c>
      <c r="B45" s="8">
        <f t="shared" si="3"/>
        <v>-318.25</v>
      </c>
      <c r="C45" s="8">
        <f t="shared" si="6"/>
        <v>0.5</v>
      </c>
      <c r="D45" s="8">
        <v>-2.5</v>
      </c>
      <c r="G45" s="23">
        <f t="shared" si="7"/>
        <v>-319.96490726070419</v>
      </c>
      <c r="H45" s="23">
        <f t="shared" si="8"/>
        <v>-319.70711976847718</v>
      </c>
      <c r="I45" s="19">
        <f t="shared" si="16"/>
        <v>-4.3</v>
      </c>
      <c r="J45" s="19">
        <f t="shared" si="24"/>
        <v>-3.9333333333333336</v>
      </c>
      <c r="K45" s="23">
        <f t="shared" si="39"/>
        <v>-3.2333333333333334</v>
      </c>
      <c r="L45" s="23">
        <f t="shared" si="40"/>
        <v>-0.70000000000000018</v>
      </c>
      <c r="M45" s="49">
        <f t="shared" si="41"/>
        <v>-1.0666666666666664</v>
      </c>
      <c r="N45" s="24"/>
      <c r="O45" s="34">
        <f t="shared" si="0"/>
        <v>-0.22830666210707665</v>
      </c>
      <c r="P45" s="34">
        <f t="shared" si="30"/>
        <v>-0.29899999999999999</v>
      </c>
      <c r="Q45" s="37"/>
      <c r="R45" s="40"/>
      <c r="S45" s="34"/>
      <c r="V45" s="23">
        <f t="shared" si="10"/>
        <v>-276.14103358211253</v>
      </c>
      <c r="W45" s="23">
        <f t="shared" si="11"/>
        <v>-275.3676711054315</v>
      </c>
      <c r="X45" s="19">
        <f t="shared" si="4"/>
        <v>-6.9666666666666659</v>
      </c>
      <c r="Y45" s="19">
        <f t="shared" si="26"/>
        <v>-6.7888888888888888</v>
      </c>
      <c r="Z45" s="23">
        <f t="shared" si="32"/>
        <v>-7.0240740740740755</v>
      </c>
      <c r="AA45" s="23">
        <f t="shared" si="33"/>
        <v>0.23518518518518672</v>
      </c>
      <c r="AB45" s="49">
        <f t="shared" si="34"/>
        <v>5.7407407407409572E-2</v>
      </c>
      <c r="AC45" s="24"/>
      <c r="AD45" s="34">
        <f t="shared" si="1"/>
        <v>0.38976043278660016</v>
      </c>
      <c r="AE45" s="34">
        <f t="shared" si="31"/>
        <v>-8.7799999999999994</v>
      </c>
      <c r="AF45" s="34"/>
      <c r="AG45" s="34"/>
      <c r="AH45" s="9"/>
      <c r="AJ45" s="23">
        <f t="shared" si="13"/>
        <v>-144.66941254633821</v>
      </c>
      <c r="AK45" s="23">
        <f t="shared" si="14"/>
        <v>-142.34932511629515</v>
      </c>
      <c r="AL45" s="19">
        <f t="shared" si="43"/>
        <v>-8.1666666666666661</v>
      </c>
      <c r="AM45" s="19">
        <f t="shared" si="28"/>
        <v>-7.5170370370370359</v>
      </c>
      <c r="AN45" s="23">
        <f t="shared" si="35"/>
        <v>-4.5685185185185189</v>
      </c>
      <c r="AO45" s="23">
        <f t="shared" si="36"/>
        <v>-2.948518518518517</v>
      </c>
      <c r="AP45" s="49">
        <f t="shared" si="37"/>
        <v>-3.5981481481481472</v>
      </c>
      <c r="AQ45" s="24"/>
      <c r="AR45" s="34">
        <f t="shared" si="42"/>
        <v>-0.93051852259290602</v>
      </c>
      <c r="AS45" s="34">
        <f t="shared" si="17"/>
        <v>-4.468</v>
      </c>
      <c r="AT45" s="34"/>
      <c r="AU45" s="34"/>
      <c r="AV45" s="9"/>
    </row>
    <row r="46" spans="1:48">
      <c r="A46" s="7">
        <v>317750</v>
      </c>
      <c r="B46" s="8">
        <f t="shared" si="3"/>
        <v>-317.75</v>
      </c>
      <c r="C46" s="8">
        <f t="shared" si="6"/>
        <v>0.5</v>
      </c>
      <c r="D46" s="8">
        <v>-2</v>
      </c>
      <c r="G46" s="23">
        <f t="shared" si="7"/>
        <v>-319.44933227625017</v>
      </c>
      <c r="H46" s="23">
        <f t="shared" si="8"/>
        <v>-319.19154478402316</v>
      </c>
      <c r="I46" s="19">
        <f t="shared" si="16"/>
        <v>-3.8</v>
      </c>
      <c r="J46" s="19">
        <f t="shared" si="24"/>
        <v>-3.6666666666666665</v>
      </c>
      <c r="K46" s="23">
        <f t="shared" si="39"/>
        <v>-2.9888888888888889</v>
      </c>
      <c r="L46" s="23">
        <f t="shared" si="40"/>
        <v>-0.67777777777777759</v>
      </c>
      <c r="M46" s="49">
        <f t="shared" si="41"/>
        <v>-0.81111111111111089</v>
      </c>
      <c r="N46" s="24"/>
      <c r="O46" s="34">
        <f t="shared" si="0"/>
        <v>0.45091807030055464</v>
      </c>
      <c r="P46" s="34">
        <f t="shared" si="30"/>
        <v>-0.29899999999999999</v>
      </c>
      <c r="Q46" s="37"/>
      <c r="R46" s="40"/>
      <c r="S46" s="34"/>
      <c r="V46" s="23">
        <f t="shared" si="10"/>
        <v>-274.59430862875047</v>
      </c>
      <c r="W46" s="23">
        <f t="shared" si="11"/>
        <v>-273.82094615206944</v>
      </c>
      <c r="X46" s="19">
        <f t="shared" si="4"/>
        <v>-6.9333333333333336</v>
      </c>
      <c r="Y46" s="19">
        <f t="shared" si="26"/>
        <v>-7.1666666666666652</v>
      </c>
      <c r="Z46" s="23">
        <f t="shared" si="32"/>
        <v>-7.2018518518518526</v>
      </c>
      <c r="AA46" s="23">
        <f t="shared" si="33"/>
        <v>3.5185185185187429E-2</v>
      </c>
      <c r="AB46" s="49">
        <f t="shared" si="34"/>
        <v>0.26851851851851904</v>
      </c>
      <c r="AC46" s="24"/>
      <c r="AD46" s="34">
        <f t="shared" si="1"/>
        <v>0.89052739160885452</v>
      </c>
      <c r="AE46" s="34">
        <f t="shared" si="31"/>
        <v>-8.7799999999999994</v>
      </c>
      <c r="AF46" s="34"/>
      <c r="AG46" s="34"/>
      <c r="AH46" s="9"/>
      <c r="AJ46" s="23">
        <f t="shared" si="13"/>
        <v>-140.02923768625206</v>
      </c>
      <c r="AK46" s="23">
        <f t="shared" si="14"/>
        <v>-137.709150256209</v>
      </c>
      <c r="AL46" s="19">
        <f t="shared" si="43"/>
        <v>-7.5444444444444434</v>
      </c>
      <c r="AM46" s="19">
        <f t="shared" si="28"/>
        <v>-5.2737037037037027</v>
      </c>
      <c r="AN46" s="23">
        <f t="shared" si="35"/>
        <v>-3.9425925925925926</v>
      </c>
      <c r="AO46" s="23">
        <f t="shared" si="36"/>
        <v>-1.33111111111111</v>
      </c>
      <c r="AP46" s="49">
        <f t="shared" si="37"/>
        <v>-3.6018518518518507</v>
      </c>
      <c r="AQ46" s="24"/>
      <c r="AR46" s="34">
        <f t="shared" si="42"/>
        <v>-0.47740090144809921</v>
      </c>
      <c r="AS46" s="34">
        <f t="shared" si="17"/>
        <v>-4.468</v>
      </c>
      <c r="AT46" s="34"/>
      <c r="AU46" s="34"/>
      <c r="AV46" s="9"/>
    </row>
    <row r="47" spans="1:48">
      <c r="A47" s="7">
        <v>317250</v>
      </c>
      <c r="B47" s="8">
        <f t="shared" si="3"/>
        <v>-317.25</v>
      </c>
      <c r="C47" s="8">
        <f t="shared" si="6"/>
        <v>0.5</v>
      </c>
      <c r="D47" s="8">
        <v>-0.7</v>
      </c>
      <c r="G47" s="23">
        <f t="shared" si="7"/>
        <v>-318.93375729179616</v>
      </c>
      <c r="H47" s="23">
        <f t="shared" si="8"/>
        <v>-318.67596979956915</v>
      </c>
      <c r="I47" s="19">
        <f t="shared" si="16"/>
        <v>-2.9</v>
      </c>
      <c r="J47" s="19">
        <f t="shared" si="24"/>
        <v>-3.0666666666666664</v>
      </c>
      <c r="K47" s="23">
        <f t="shared" si="39"/>
        <v>-2.6444444444444439</v>
      </c>
      <c r="L47" s="23">
        <f t="shared" si="40"/>
        <v>-0.4222222222222225</v>
      </c>
      <c r="M47" s="49">
        <f t="shared" si="41"/>
        <v>-0.25555555555555598</v>
      </c>
      <c r="N47" s="24"/>
      <c r="O47" s="34">
        <f t="shared" si="0"/>
        <v>0.91915322621850826</v>
      </c>
      <c r="P47" s="34">
        <f t="shared" si="30"/>
        <v>-0.29899999999999999</v>
      </c>
      <c r="Q47" s="37"/>
      <c r="R47" s="40"/>
      <c r="S47" s="34"/>
      <c r="V47" s="23">
        <f t="shared" si="10"/>
        <v>-273.04758367538841</v>
      </c>
      <c r="W47" s="23">
        <f t="shared" si="11"/>
        <v>-272.27422119870738</v>
      </c>
      <c r="X47" s="19">
        <f t="shared" si="4"/>
        <v>-7.5999999999999988</v>
      </c>
      <c r="Y47" s="19">
        <f t="shared" si="26"/>
        <v>-7.3444444444444441</v>
      </c>
      <c r="Z47" s="23">
        <f t="shared" si="32"/>
        <v>-7.2296296296296294</v>
      </c>
      <c r="AA47" s="23">
        <f t="shared" si="33"/>
        <v>-0.1148148148148147</v>
      </c>
      <c r="AB47" s="49">
        <f t="shared" si="34"/>
        <v>-0.37037037037036935</v>
      </c>
      <c r="AC47" s="24"/>
      <c r="AD47" s="34">
        <f t="shared" si="1"/>
        <v>0.97460668678778983</v>
      </c>
      <c r="AE47" s="34">
        <f t="shared" si="31"/>
        <v>-8.7799999999999994</v>
      </c>
      <c r="AF47" s="34"/>
      <c r="AG47" s="34"/>
      <c r="AH47" s="9"/>
      <c r="AJ47" s="23">
        <f t="shared" si="13"/>
        <v>-135.38906282616591</v>
      </c>
      <c r="AK47" s="23">
        <f t="shared" si="14"/>
        <v>-133.06897539612285</v>
      </c>
      <c r="AL47" s="19">
        <f t="shared" si="43"/>
        <v>-0.10999999999999979</v>
      </c>
      <c r="AM47" s="19">
        <f t="shared" si="28"/>
        <v>-1.8588888888888884</v>
      </c>
      <c r="AN47" s="23">
        <f t="shared" si="35"/>
        <v>-3.3930864197530859</v>
      </c>
      <c r="AO47" s="23">
        <f t="shared" si="36"/>
        <v>1.5341975308641975</v>
      </c>
      <c r="AP47" s="49">
        <f t="shared" si="37"/>
        <v>3.283086419753086</v>
      </c>
      <c r="AQ47" s="24"/>
      <c r="AR47" s="34">
        <f t="shared" si="42"/>
        <v>0.19909790720429091</v>
      </c>
      <c r="AS47" s="34">
        <f t="shared" si="17"/>
        <v>-4.468</v>
      </c>
      <c r="AT47" s="34"/>
      <c r="AU47" s="34"/>
      <c r="AV47" s="9"/>
    </row>
    <row r="48" spans="1:48">
      <c r="A48" s="7">
        <v>316750</v>
      </c>
      <c r="B48" s="8">
        <f t="shared" si="3"/>
        <v>-316.75</v>
      </c>
      <c r="C48" s="8">
        <f t="shared" si="6"/>
        <v>0.5</v>
      </c>
      <c r="D48" s="8">
        <v>0.1</v>
      </c>
      <c r="G48" s="23">
        <f t="shared" si="7"/>
        <v>-318.41818230734214</v>
      </c>
      <c r="H48" s="23">
        <f t="shared" si="8"/>
        <v>-318.16039481511513</v>
      </c>
      <c r="I48" s="19">
        <f t="shared" si="16"/>
        <v>-2.5</v>
      </c>
      <c r="J48" s="19">
        <f t="shared" si="24"/>
        <v>-2.4666666666666668</v>
      </c>
      <c r="K48" s="23">
        <f t="shared" si="39"/>
        <v>-2.3111111111111113</v>
      </c>
      <c r="L48" s="23">
        <f t="shared" si="40"/>
        <v>-0.15555555555555545</v>
      </c>
      <c r="M48" s="49">
        <f t="shared" si="41"/>
        <v>-0.18888888888888866</v>
      </c>
      <c r="N48" s="24"/>
      <c r="O48" s="34">
        <f t="shared" si="0"/>
        <v>0.95730637233853433</v>
      </c>
      <c r="P48" s="34">
        <f t="shared" si="30"/>
        <v>-0.29899999999999999</v>
      </c>
      <c r="Q48" s="37"/>
      <c r="R48" s="40"/>
      <c r="S48" s="34"/>
      <c r="V48" s="23">
        <f t="shared" si="10"/>
        <v>-271.50085872202635</v>
      </c>
      <c r="W48" s="23">
        <f t="shared" si="11"/>
        <v>-270.72749624534532</v>
      </c>
      <c r="X48" s="19">
        <f t="shared" si="4"/>
        <v>-7.5</v>
      </c>
      <c r="Y48" s="19">
        <f t="shared" si="26"/>
        <v>-7.7777777777777759</v>
      </c>
      <c r="Z48" s="23">
        <f t="shared" si="32"/>
        <v>-7.2259259259259254</v>
      </c>
      <c r="AA48" s="23">
        <f t="shared" si="33"/>
        <v>-0.55185185185185048</v>
      </c>
      <c r="AB48" s="49">
        <f t="shared" si="34"/>
        <v>-0.27407407407407458</v>
      </c>
      <c r="AC48" s="24"/>
      <c r="AD48" s="34">
        <f t="shared" si="1"/>
        <v>0.60265668167191588</v>
      </c>
      <c r="AE48" s="34">
        <f t="shared" si="31"/>
        <v>-8.7799999999999994</v>
      </c>
      <c r="AF48" s="34"/>
      <c r="AG48" s="34"/>
      <c r="AH48" s="9"/>
      <c r="AJ48" s="23">
        <f t="shared" si="13"/>
        <v>-130.74888796607976</v>
      </c>
      <c r="AK48" s="23">
        <f t="shared" si="14"/>
        <v>-128.4288005360367</v>
      </c>
      <c r="AL48" s="19">
        <f t="shared" si="43"/>
        <v>2.0777777777777775</v>
      </c>
      <c r="AM48" s="19">
        <f t="shared" si="28"/>
        <v>1.0818518518518518</v>
      </c>
      <c r="AN48" s="23">
        <f t="shared" si="35"/>
        <v>-3.0017283950617273</v>
      </c>
      <c r="AO48" s="23">
        <f t="shared" si="36"/>
        <v>4.0835802469135789</v>
      </c>
      <c r="AP48" s="49">
        <f t="shared" si="37"/>
        <v>5.0795061728395048</v>
      </c>
      <c r="AQ48" s="24"/>
      <c r="AR48" s="34">
        <f t="shared" si="42"/>
        <v>0.7824365923490294</v>
      </c>
      <c r="AS48" s="34">
        <f t="shared" si="17"/>
        <v>-4.468</v>
      </c>
      <c r="AT48" s="34"/>
      <c r="AU48" s="34"/>
      <c r="AV48" s="9"/>
    </row>
    <row r="49" spans="1:48">
      <c r="A49" s="7">
        <v>316250</v>
      </c>
      <c r="B49" s="8">
        <f t="shared" si="3"/>
        <v>-316.25</v>
      </c>
      <c r="C49" s="8">
        <f t="shared" si="6"/>
        <v>0.5</v>
      </c>
      <c r="D49" s="8">
        <v>-1</v>
      </c>
      <c r="G49" s="23">
        <f t="shared" si="7"/>
        <v>-317.90260732288812</v>
      </c>
      <c r="H49" s="23">
        <f t="shared" si="8"/>
        <v>-317.64481983066111</v>
      </c>
      <c r="I49" s="19">
        <f t="shared" si="16"/>
        <v>-2</v>
      </c>
      <c r="J49" s="19">
        <f t="shared" si="24"/>
        <v>-1.7333333333333334</v>
      </c>
      <c r="K49" s="23">
        <f t="shared" si="39"/>
        <v>-2.0333333333333332</v>
      </c>
      <c r="L49" s="23">
        <f t="shared" si="40"/>
        <v>0.29999999999999982</v>
      </c>
      <c r="M49" s="49">
        <f t="shared" si="41"/>
        <v>3.3333333333333215E-2</v>
      </c>
      <c r="N49" s="24"/>
      <c r="O49" s="34">
        <f t="shared" si="0"/>
        <v>0.54752522756613098</v>
      </c>
      <c r="P49" s="34">
        <f t="shared" si="30"/>
        <v>-0.29899999999999999</v>
      </c>
      <c r="Q49" s="37"/>
      <c r="R49" s="40"/>
      <c r="S49" s="34"/>
      <c r="V49" s="23">
        <f t="shared" si="10"/>
        <v>-269.95413376866429</v>
      </c>
      <c r="W49" s="23">
        <f t="shared" si="11"/>
        <v>-269.18077129198326</v>
      </c>
      <c r="X49" s="19">
        <f t="shared" si="4"/>
        <v>-8.2333333333333325</v>
      </c>
      <c r="Y49" s="19">
        <f t="shared" si="26"/>
        <v>-7.6888888888888891</v>
      </c>
      <c r="Z49" s="23">
        <f t="shared" si="32"/>
        <v>-7.1851851851851842</v>
      </c>
      <c r="AA49" s="23">
        <f t="shared" si="33"/>
        <v>-0.50370370370370487</v>
      </c>
      <c r="AB49" s="49">
        <f t="shared" si="34"/>
        <v>-1.0481481481481483</v>
      </c>
      <c r="AC49" s="24"/>
      <c r="AD49" s="34">
        <f t="shared" si="1"/>
        <v>-5.1283082581215389E-2</v>
      </c>
      <c r="AE49" s="34">
        <f t="shared" si="31"/>
        <v>-8.7799999999999994</v>
      </c>
      <c r="AF49" s="34"/>
      <c r="AG49" s="34"/>
      <c r="AH49" s="9"/>
      <c r="AJ49" s="23">
        <f t="shared" si="13"/>
        <v>-126.10871310599362</v>
      </c>
      <c r="AK49" s="23">
        <f t="shared" si="14"/>
        <v>-123.78862567595056</v>
      </c>
      <c r="AL49" s="19">
        <f t="shared" si="43"/>
        <v>1.2777777777777777</v>
      </c>
      <c r="AM49" s="19">
        <f t="shared" si="28"/>
        <v>0.62222222222222212</v>
      </c>
      <c r="AN49" s="23">
        <f t="shared" si="35"/>
        <v>-2.4948148148148146</v>
      </c>
      <c r="AO49" s="23">
        <f t="shared" si="36"/>
        <v>3.1170370370370368</v>
      </c>
      <c r="AP49" s="49">
        <f t="shared" si="37"/>
        <v>3.7725925925925923</v>
      </c>
      <c r="AQ49" s="24"/>
      <c r="AR49" s="34">
        <f t="shared" si="42"/>
        <v>0.99966450011955599</v>
      </c>
      <c r="AS49" s="34">
        <f t="shared" si="17"/>
        <v>-4.468</v>
      </c>
      <c r="AT49" s="34"/>
      <c r="AU49" s="34"/>
      <c r="AV49" s="9"/>
    </row>
    <row r="50" spans="1:48">
      <c r="A50" s="7">
        <v>315750</v>
      </c>
      <c r="B50" s="8">
        <f t="shared" si="3"/>
        <v>-315.75</v>
      </c>
      <c r="C50" s="8">
        <f t="shared" si="6"/>
        <v>0.5</v>
      </c>
      <c r="D50" s="8">
        <v>-1.2</v>
      </c>
      <c r="G50" s="23">
        <f t="shared" si="7"/>
        <v>-317.3870323384341</v>
      </c>
      <c r="H50" s="23">
        <f t="shared" si="8"/>
        <v>-317.12924484620709</v>
      </c>
      <c r="I50" s="19">
        <f t="shared" si="16"/>
        <v>-0.7</v>
      </c>
      <c r="J50" s="19">
        <f t="shared" si="24"/>
        <v>-0.8666666666666667</v>
      </c>
      <c r="K50" s="23">
        <f t="shared" si="39"/>
        <v>-1.6555555555555554</v>
      </c>
      <c r="L50" s="23">
        <f t="shared" si="40"/>
        <v>0.78888888888888875</v>
      </c>
      <c r="M50" s="49">
        <f t="shared" si="41"/>
        <v>0.95555555555555549</v>
      </c>
      <c r="N50" s="24"/>
      <c r="O50" s="34">
        <f t="shared" si="0"/>
        <v>-0.11844905624954669</v>
      </c>
      <c r="P50" s="34">
        <f t="shared" si="30"/>
        <v>-0.29899999999999999</v>
      </c>
      <c r="Q50" s="37"/>
      <c r="R50" s="40"/>
      <c r="S50" s="34"/>
      <c r="V50" s="23">
        <f t="shared" si="10"/>
        <v>-268.40740881530223</v>
      </c>
      <c r="W50" s="23">
        <f t="shared" si="11"/>
        <v>-267.6340463386212</v>
      </c>
      <c r="X50" s="19">
        <f t="shared" si="4"/>
        <v>-7.333333333333333</v>
      </c>
      <c r="Y50" s="19">
        <f t="shared" si="26"/>
        <v>-7.5222222222222221</v>
      </c>
      <c r="Z50" s="23">
        <f t="shared" si="32"/>
        <v>-7.1962962962962962</v>
      </c>
      <c r="AA50" s="23">
        <f t="shared" si="33"/>
        <v>-0.32592592592592595</v>
      </c>
      <c r="AB50" s="49">
        <f t="shared" si="34"/>
        <v>-0.13703703703703685</v>
      </c>
      <c r="AC50" s="24"/>
      <c r="AD50" s="34">
        <f t="shared" si="1"/>
        <v>-0.68122692254661832</v>
      </c>
      <c r="AE50" s="34">
        <f t="shared" si="31"/>
        <v>-8.7799999999999994</v>
      </c>
      <c r="AF50" s="34"/>
      <c r="AG50" s="34"/>
      <c r="AH50" s="9"/>
      <c r="AJ50" s="23">
        <f t="shared" si="13"/>
        <v>-121.46853824590747</v>
      </c>
      <c r="AK50" s="23">
        <f t="shared" si="14"/>
        <v>-119.14845081586441</v>
      </c>
      <c r="AL50" s="19">
        <f t="shared" si="43"/>
        <v>-1.4888888888888889</v>
      </c>
      <c r="AM50" s="19">
        <f t="shared" si="28"/>
        <v>-1.1737037037037037</v>
      </c>
      <c r="AN50" s="23">
        <f t="shared" si="35"/>
        <v>-1.8639506172839506</v>
      </c>
      <c r="AO50" s="23">
        <f t="shared" si="36"/>
        <v>0.69024691358024692</v>
      </c>
      <c r="AP50" s="49">
        <f t="shared" si="37"/>
        <v>0.37506172839506169</v>
      </c>
      <c r="AQ50" s="24"/>
      <c r="AR50" s="34">
        <f t="shared" si="42"/>
        <v>0.74913827825076307</v>
      </c>
      <c r="AS50" s="34">
        <f t="shared" si="17"/>
        <v>-4.468</v>
      </c>
      <c r="AT50" s="34"/>
      <c r="AU50" s="34"/>
      <c r="AV50" s="9"/>
    </row>
    <row r="51" spans="1:48">
      <c r="A51" s="7">
        <v>315250</v>
      </c>
      <c r="B51" s="8">
        <f t="shared" si="3"/>
        <v>-315.25</v>
      </c>
      <c r="C51" s="8">
        <f t="shared" si="6"/>
        <v>0.5</v>
      </c>
      <c r="D51" s="8">
        <v>-0.9</v>
      </c>
      <c r="G51" s="23">
        <f t="shared" si="7"/>
        <v>-316.87145735398008</v>
      </c>
      <c r="H51" s="23">
        <f t="shared" si="8"/>
        <v>-316.61366986175307</v>
      </c>
      <c r="I51" s="19">
        <f t="shared" si="16"/>
        <v>0.1</v>
      </c>
      <c r="J51" s="19">
        <f t="shared" si="24"/>
        <v>-0.53333333333333333</v>
      </c>
      <c r="K51" s="23">
        <f t="shared" si="39"/>
        <v>-1.4222222222222221</v>
      </c>
      <c r="L51" s="23">
        <f t="shared" si="40"/>
        <v>0.88888888888888873</v>
      </c>
      <c r="M51" s="49">
        <f t="shared" si="41"/>
        <v>1.5222222222222221</v>
      </c>
      <c r="N51" s="24"/>
      <c r="O51" s="34">
        <f t="shared" si="0"/>
        <v>-0.72899971023147714</v>
      </c>
      <c r="P51" s="34">
        <f t="shared" si="30"/>
        <v>-0.29899999999999999</v>
      </c>
      <c r="Q51" s="37"/>
      <c r="R51" s="40"/>
      <c r="S51" s="34"/>
      <c r="V51" s="23">
        <f t="shared" si="10"/>
        <v>-266.86068386194017</v>
      </c>
      <c r="W51" s="23">
        <f t="shared" si="11"/>
        <v>-266.08732138525914</v>
      </c>
      <c r="X51" s="19">
        <f t="shared" si="4"/>
        <v>-7</v>
      </c>
      <c r="Y51" s="19">
        <f t="shared" si="26"/>
        <v>-7.1111111111111107</v>
      </c>
      <c r="Z51" s="23">
        <f t="shared" si="32"/>
        <v>-7.1259259259259249</v>
      </c>
      <c r="AA51" s="23">
        <f t="shared" si="33"/>
        <v>1.481481481481417E-2</v>
      </c>
      <c r="AB51" s="49">
        <f t="shared" si="34"/>
        <v>0.12592592592592489</v>
      </c>
      <c r="AC51" s="24"/>
      <c r="AD51" s="34">
        <f t="shared" si="1"/>
        <v>-0.99241711445853176</v>
      </c>
      <c r="AE51" s="34">
        <f t="shared" si="31"/>
        <v>-8.7799999999999994</v>
      </c>
      <c r="AF51" s="34"/>
      <c r="AG51" s="34"/>
      <c r="AH51" s="9"/>
      <c r="AJ51" s="23">
        <f t="shared" si="13"/>
        <v>-116.82836338582132</v>
      </c>
      <c r="AK51" s="23">
        <f t="shared" si="14"/>
        <v>-114.50827595577826</v>
      </c>
      <c r="AL51" s="19">
        <f t="shared" si="43"/>
        <v>-3.31</v>
      </c>
      <c r="AM51" s="19">
        <f t="shared" si="28"/>
        <v>-2.5700000000000003</v>
      </c>
      <c r="AN51" s="23">
        <f t="shared" si="35"/>
        <v>-1.4101234567901235</v>
      </c>
      <c r="AO51" s="23">
        <f t="shared" si="36"/>
        <v>-1.1598765432098768</v>
      </c>
      <c r="AP51" s="49">
        <f t="shared" si="37"/>
        <v>-1.8998765432098765</v>
      </c>
      <c r="AQ51" s="24"/>
      <c r="AR51" s="34">
        <f t="shared" si="42"/>
        <v>0.14808193024387462</v>
      </c>
      <c r="AS51" s="34">
        <f t="shared" si="17"/>
        <v>-4.468</v>
      </c>
      <c r="AT51" s="34"/>
      <c r="AU51" s="34"/>
      <c r="AV51" s="9"/>
    </row>
    <row r="52" spans="1:48">
      <c r="A52" s="7">
        <v>314750</v>
      </c>
      <c r="B52" s="8">
        <f t="shared" si="3"/>
        <v>-314.75</v>
      </c>
      <c r="C52" s="8">
        <f t="shared" si="6"/>
        <v>0.5</v>
      </c>
      <c r="D52" s="8">
        <v>-1.7</v>
      </c>
      <c r="G52" s="23">
        <f t="shared" si="7"/>
        <v>-316.35588236952606</v>
      </c>
      <c r="H52" s="23">
        <f t="shared" si="8"/>
        <v>-316.09809487729905</v>
      </c>
      <c r="I52" s="19">
        <f t="shared" si="16"/>
        <v>-1</v>
      </c>
      <c r="J52" s="19">
        <f t="shared" si="24"/>
        <v>-0.70000000000000007</v>
      </c>
      <c r="K52" s="23">
        <f t="shared" si="39"/>
        <v>-1.2888888888888888</v>
      </c>
      <c r="L52" s="23">
        <f t="shared" si="40"/>
        <v>0.58888888888888868</v>
      </c>
      <c r="M52" s="49">
        <f t="shared" si="41"/>
        <v>0.28888888888888875</v>
      </c>
      <c r="N52" s="24"/>
      <c r="O52" s="34">
        <f t="shared" si="0"/>
        <v>-0.99844329786674746</v>
      </c>
      <c r="P52" s="34">
        <f t="shared" si="30"/>
        <v>-0.29899999999999999</v>
      </c>
      <c r="Q52" s="37"/>
      <c r="R52" s="40"/>
      <c r="S52" s="34"/>
      <c r="V52" s="23">
        <f t="shared" si="10"/>
        <v>-265.31395890857812</v>
      </c>
      <c r="W52" s="23">
        <f t="shared" si="11"/>
        <v>-264.54059643189709</v>
      </c>
      <c r="X52" s="19">
        <f t="shared" si="4"/>
        <v>-7</v>
      </c>
      <c r="Y52" s="19">
        <f t="shared" si="26"/>
        <v>-6.7</v>
      </c>
      <c r="Z52" s="23">
        <f t="shared" si="32"/>
        <v>-6.9037037037037035</v>
      </c>
      <c r="AA52" s="23">
        <f t="shared" si="33"/>
        <v>0.20370370370370328</v>
      </c>
      <c r="AB52" s="49">
        <f t="shared" si="34"/>
        <v>-9.6296296296296546E-2</v>
      </c>
      <c r="AC52" s="24"/>
      <c r="AD52" s="34">
        <f t="shared" si="1"/>
        <v>-0.83924430902763036</v>
      </c>
      <c r="AE52" s="34">
        <f t="shared" si="31"/>
        <v>-8.7799999999999994</v>
      </c>
      <c r="AF52" s="34"/>
      <c r="AG52" s="34"/>
      <c r="AH52" s="9"/>
      <c r="AJ52" s="23">
        <f t="shared" si="13"/>
        <v>-112.18818852573517</v>
      </c>
      <c r="AK52" s="23">
        <f t="shared" si="14"/>
        <v>-109.86810109569211</v>
      </c>
      <c r="AL52" s="19">
        <f t="shared" si="43"/>
        <v>-2.9111111111111114</v>
      </c>
      <c r="AM52" s="19">
        <f t="shared" si="28"/>
        <v>-2.8329629629629633</v>
      </c>
      <c r="AN52" s="23">
        <f t="shared" si="35"/>
        <v>-1.9349382716049384</v>
      </c>
      <c r="AO52" s="23">
        <f t="shared" si="36"/>
        <v>-0.89802469135802498</v>
      </c>
      <c r="AP52" s="49">
        <f t="shared" si="37"/>
        <v>-0.97617283950617306</v>
      </c>
      <c r="AQ52" s="24"/>
      <c r="AR52" s="34">
        <f t="shared" si="42"/>
        <v>-0.52226359867145711</v>
      </c>
      <c r="AS52" s="34">
        <f t="shared" si="17"/>
        <v>-4.468</v>
      </c>
      <c r="AT52" s="34"/>
      <c r="AU52" s="34"/>
      <c r="AV52" s="9"/>
    </row>
    <row r="53" spans="1:48">
      <c r="A53" s="7">
        <v>314250</v>
      </c>
      <c r="B53" s="8">
        <f t="shared" si="3"/>
        <v>-314.25</v>
      </c>
      <c r="C53" s="8">
        <f t="shared" si="6"/>
        <v>0.5</v>
      </c>
      <c r="D53" s="8">
        <v>-1.7</v>
      </c>
      <c r="G53" s="23">
        <f t="shared" si="7"/>
        <v>-315.84030738507204</v>
      </c>
      <c r="H53" s="23">
        <f t="shared" si="8"/>
        <v>-315.58251989284503</v>
      </c>
      <c r="I53" s="19">
        <f t="shared" si="16"/>
        <v>-1.2</v>
      </c>
      <c r="J53" s="19">
        <f t="shared" si="24"/>
        <v>-1.0333333333333334</v>
      </c>
      <c r="K53" s="23">
        <f t="shared" si="39"/>
        <v>-1.2111111111111112</v>
      </c>
      <c r="L53" s="23">
        <f t="shared" si="40"/>
        <v>0.17777777777777781</v>
      </c>
      <c r="M53" s="49">
        <f t="shared" si="41"/>
        <v>1.1111111111111294E-2</v>
      </c>
      <c r="N53" s="24"/>
      <c r="O53" s="34">
        <f t="shared" si="0"/>
        <v>-0.8007041699689591</v>
      </c>
      <c r="P53" s="34">
        <f t="shared" si="30"/>
        <v>-0.29899999999999999</v>
      </c>
      <c r="Q53" s="37"/>
      <c r="R53" s="40"/>
      <c r="S53" s="34"/>
      <c r="V53" s="23">
        <f t="shared" si="10"/>
        <v>-263.76723395521606</v>
      </c>
      <c r="W53" s="23">
        <f t="shared" si="11"/>
        <v>-262.99387147853503</v>
      </c>
      <c r="X53" s="19">
        <f t="shared" si="4"/>
        <v>-6.1</v>
      </c>
      <c r="Y53" s="19">
        <f t="shared" si="26"/>
        <v>-6.7222222222222214</v>
      </c>
      <c r="Z53" s="23">
        <f t="shared" si="32"/>
        <v>-6.7333333333333334</v>
      </c>
      <c r="AA53" s="23">
        <f t="shared" si="33"/>
        <v>1.111111111111196E-2</v>
      </c>
      <c r="AB53" s="49">
        <f t="shared" si="34"/>
        <v>0.63333333333333375</v>
      </c>
      <c r="AC53" s="24"/>
      <c r="AD53" s="34">
        <f t="shared" si="1"/>
        <v>-0.29337976424115436</v>
      </c>
      <c r="AE53" s="34">
        <f t="shared" si="31"/>
        <v>-8.7799999999999994</v>
      </c>
      <c r="AF53" s="34"/>
      <c r="AG53" s="34"/>
      <c r="AH53" s="9"/>
      <c r="AJ53" s="23">
        <f t="shared" si="13"/>
        <v>-107.54801366564902</v>
      </c>
      <c r="AK53" s="23">
        <f t="shared" si="14"/>
        <v>-105.22792623560596</v>
      </c>
      <c r="AL53" s="19">
        <f t="shared" si="43"/>
        <v>-2.2777777777777781</v>
      </c>
      <c r="AM53" s="19">
        <f t="shared" si="28"/>
        <v>-2.5592592592592598</v>
      </c>
      <c r="AN53" s="23">
        <f t="shared" si="35"/>
        <v>-2.4867901234567902</v>
      </c>
      <c r="AO53" s="23">
        <f t="shared" si="36"/>
        <v>-7.2469135802469609E-2</v>
      </c>
      <c r="AP53" s="49">
        <f t="shared" si="37"/>
        <v>0.20901234567901206</v>
      </c>
      <c r="AQ53" s="24"/>
      <c r="AR53" s="34">
        <f t="shared" si="42"/>
        <v>-0.94823618545505595</v>
      </c>
      <c r="AS53" s="34">
        <f t="shared" si="17"/>
        <v>-4.468</v>
      </c>
      <c r="AT53" s="34"/>
      <c r="AU53" s="34"/>
      <c r="AV53" s="9"/>
    </row>
    <row r="54" spans="1:48">
      <c r="A54" s="7">
        <v>313750</v>
      </c>
      <c r="B54" s="8">
        <f t="shared" si="3"/>
        <v>-313.75</v>
      </c>
      <c r="C54" s="8">
        <f t="shared" si="6"/>
        <v>0.5</v>
      </c>
      <c r="D54" s="8">
        <v>-1.8</v>
      </c>
      <c r="G54" s="23">
        <f t="shared" si="7"/>
        <v>-315.32473240061802</v>
      </c>
      <c r="H54" s="23">
        <f t="shared" si="8"/>
        <v>-315.06694490839101</v>
      </c>
      <c r="I54" s="19">
        <f t="shared" si="16"/>
        <v>-0.9</v>
      </c>
      <c r="J54" s="19">
        <f t="shared" si="24"/>
        <v>-1.2666666666666666</v>
      </c>
      <c r="K54" s="23">
        <f t="shared" si="39"/>
        <v>-1.2666666666666666</v>
      </c>
      <c r="L54" s="23">
        <f t="shared" si="40"/>
        <v>0</v>
      </c>
      <c r="M54" s="49">
        <f t="shared" si="41"/>
        <v>0.36666666666666659</v>
      </c>
      <c r="N54" s="24"/>
      <c r="O54" s="34">
        <f t="shared" si="0"/>
        <v>-0.22830666210709763</v>
      </c>
      <c r="P54" s="34">
        <f t="shared" si="30"/>
        <v>-0.29899999999999999</v>
      </c>
      <c r="Q54" s="37"/>
      <c r="R54" s="40"/>
      <c r="S54" s="34"/>
      <c r="V54" s="23">
        <f t="shared" si="10"/>
        <v>-262.220509001854</v>
      </c>
      <c r="W54" s="23">
        <f t="shared" si="11"/>
        <v>-261.44714652517297</v>
      </c>
      <c r="X54" s="19">
        <f t="shared" si="4"/>
        <v>-7.0666666666666664</v>
      </c>
      <c r="Y54" s="19">
        <f t="shared" si="26"/>
        <v>-6.488888888888888</v>
      </c>
      <c r="Z54" s="23">
        <f t="shared" si="32"/>
        <v>-6.5592592592592593</v>
      </c>
      <c r="AA54" s="23">
        <f t="shared" si="33"/>
        <v>7.0370370370371305E-2</v>
      </c>
      <c r="AB54" s="49">
        <f t="shared" si="34"/>
        <v>-0.50740740740740709</v>
      </c>
      <c r="AC54" s="24"/>
      <c r="AD54" s="34">
        <f t="shared" si="1"/>
        <v>0.38976043278665884</v>
      </c>
      <c r="AE54" s="34">
        <f t="shared" si="31"/>
        <v>-8.7799999999999994</v>
      </c>
      <c r="AF54" s="34"/>
      <c r="AG54" s="34"/>
      <c r="AH54" s="9"/>
      <c r="AJ54" s="23">
        <f t="shared" si="13"/>
        <v>-102.90783880556287</v>
      </c>
      <c r="AK54" s="23">
        <f t="shared" si="14"/>
        <v>-100.58775137551982</v>
      </c>
      <c r="AL54" s="19">
        <f t="shared" si="43"/>
        <v>-2.4888888888888889</v>
      </c>
      <c r="AM54" s="19">
        <f t="shared" si="28"/>
        <v>-2.7422222222222223</v>
      </c>
      <c r="AN54" s="23">
        <f t="shared" si="35"/>
        <v>-2.9198765432098766</v>
      </c>
      <c r="AO54" s="23">
        <f t="shared" si="36"/>
        <v>0.17765432098765421</v>
      </c>
      <c r="AP54" s="49">
        <f t="shared" si="37"/>
        <v>0.43098765432098762</v>
      </c>
      <c r="AQ54" s="24"/>
      <c r="AR54" s="34">
        <f t="shared" si="42"/>
        <v>-0.9305185225929048</v>
      </c>
      <c r="AS54" s="34">
        <f t="shared" si="17"/>
        <v>-4.468</v>
      </c>
      <c r="AT54" s="34"/>
      <c r="AU54" s="34"/>
      <c r="AV54" s="9"/>
    </row>
    <row r="55" spans="1:48">
      <c r="A55" s="7">
        <v>313250</v>
      </c>
      <c r="B55" s="8">
        <f t="shared" si="3"/>
        <v>-313.25</v>
      </c>
      <c r="C55" s="8">
        <f t="shared" si="6"/>
        <v>0.5</v>
      </c>
      <c r="D55" s="8">
        <v>-2.2000000000000002</v>
      </c>
      <c r="G55" s="23">
        <f t="shared" si="7"/>
        <v>-314.809157416164</v>
      </c>
      <c r="H55" s="23">
        <f t="shared" si="8"/>
        <v>-314.55136992393699</v>
      </c>
      <c r="I55" s="19">
        <f t="shared" si="16"/>
        <v>-1.7</v>
      </c>
      <c r="J55" s="19">
        <f t="shared" si="24"/>
        <v>-1.4333333333333333</v>
      </c>
      <c r="K55" s="23">
        <f t="shared" si="39"/>
        <v>-1.5111111111111113</v>
      </c>
      <c r="L55" s="23">
        <f t="shared" si="40"/>
        <v>7.7777777777777946E-2</v>
      </c>
      <c r="M55" s="49">
        <f t="shared" si="41"/>
        <v>-0.18888888888888866</v>
      </c>
      <c r="N55" s="24"/>
      <c r="O55" s="34">
        <f t="shared" si="0"/>
        <v>0.45091807030063685</v>
      </c>
      <c r="P55" s="34">
        <f t="shared" si="30"/>
        <v>-0.29899999999999999</v>
      </c>
      <c r="Q55" s="37"/>
      <c r="R55" s="40"/>
      <c r="S55" s="34"/>
      <c r="V55" s="23">
        <f t="shared" si="10"/>
        <v>-260.67378404849194</v>
      </c>
      <c r="W55" s="23">
        <f t="shared" si="11"/>
        <v>-259.90042157181091</v>
      </c>
      <c r="X55" s="19">
        <f t="shared" si="4"/>
        <v>-6.3</v>
      </c>
      <c r="Y55" s="19">
        <f t="shared" si="26"/>
        <v>-6.3222222222222229</v>
      </c>
      <c r="Z55" s="23">
        <f t="shared" si="32"/>
        <v>-6.5481481481481483</v>
      </c>
      <c r="AA55" s="23">
        <f t="shared" si="33"/>
        <v>0.22592592592592542</v>
      </c>
      <c r="AB55" s="49">
        <f t="shared" si="34"/>
        <v>0.24814814814814845</v>
      </c>
      <c r="AC55" s="24"/>
      <c r="AD55" s="34">
        <f t="shared" si="1"/>
        <v>0.89052739160887706</v>
      </c>
      <c r="AE55" s="34">
        <f t="shared" si="31"/>
        <v>-8.7799999999999994</v>
      </c>
      <c r="AF55" s="34"/>
      <c r="AG55" s="34"/>
      <c r="AH55" s="9"/>
      <c r="AJ55" s="23">
        <f t="shared" si="13"/>
        <v>-98.267663945476727</v>
      </c>
      <c r="AK55" s="23">
        <f t="shared" si="14"/>
        <v>-95.947576515433667</v>
      </c>
      <c r="AL55" s="19">
        <f t="shared" si="43"/>
        <v>-3.46</v>
      </c>
      <c r="AM55" s="19">
        <f t="shared" si="28"/>
        <v>-3.5940740740740735</v>
      </c>
      <c r="AN55" s="23">
        <f t="shared" si="35"/>
        <v>-3.2519753086419758</v>
      </c>
      <c r="AO55" s="23">
        <f t="shared" si="36"/>
        <v>-0.34209876543209772</v>
      </c>
      <c r="AP55" s="49">
        <f t="shared" si="37"/>
        <v>-0.20802469135802415</v>
      </c>
      <c r="AQ55" s="24"/>
      <c r="AR55" s="34">
        <f t="shared" si="42"/>
        <v>-0.47740090144809477</v>
      </c>
      <c r="AS55" s="34">
        <f t="shared" si="17"/>
        <v>-4.468</v>
      </c>
      <c r="AT55" s="34"/>
      <c r="AU55" s="34"/>
      <c r="AV55" s="9"/>
    </row>
    <row r="56" spans="1:48">
      <c r="A56" s="7">
        <v>312750</v>
      </c>
      <c r="B56" s="8">
        <f t="shared" si="3"/>
        <v>-312.75</v>
      </c>
      <c r="C56" s="8">
        <f t="shared" si="6"/>
        <v>0.5</v>
      </c>
      <c r="D56" s="8">
        <v>-2.8</v>
      </c>
      <c r="G56" s="23">
        <f t="shared" si="7"/>
        <v>-314.29358243170998</v>
      </c>
      <c r="H56" s="23">
        <f t="shared" si="8"/>
        <v>-314.03579493948297</v>
      </c>
      <c r="I56" s="19">
        <f t="shared" si="16"/>
        <v>-1.7</v>
      </c>
      <c r="J56" s="19">
        <f t="shared" si="24"/>
        <v>-1.7333333333333334</v>
      </c>
      <c r="K56" s="23">
        <f t="shared" si="39"/>
        <v>-1.8333333333333333</v>
      </c>
      <c r="L56" s="23">
        <f t="shared" si="40"/>
        <v>9.9999999999999867E-2</v>
      </c>
      <c r="M56" s="49">
        <f t="shared" si="41"/>
        <v>0.1333333333333333</v>
      </c>
      <c r="N56" s="24"/>
      <c r="O56" s="34">
        <f t="shared" si="0"/>
        <v>0.91915322621854456</v>
      </c>
      <c r="P56" s="34">
        <f t="shared" si="30"/>
        <v>-0.29899999999999999</v>
      </c>
      <c r="Q56" s="37"/>
      <c r="R56" s="40"/>
      <c r="S56" s="34"/>
      <c r="V56" s="23">
        <f t="shared" si="10"/>
        <v>-259.12705909512988</v>
      </c>
      <c r="W56" s="23">
        <f t="shared" si="11"/>
        <v>-258.35369661844885</v>
      </c>
      <c r="X56" s="19">
        <f t="shared" si="4"/>
        <v>-5.6000000000000005</v>
      </c>
      <c r="Y56" s="19">
        <f t="shared" si="26"/>
        <v>-5.9555555555555557</v>
      </c>
      <c r="Z56" s="23">
        <f t="shared" si="32"/>
        <v>-6.5666666666666664</v>
      </c>
      <c r="AA56" s="23">
        <f t="shared" si="33"/>
        <v>0.61111111111111072</v>
      </c>
      <c r="AB56" s="49">
        <f t="shared" si="34"/>
        <v>0.9666666666666659</v>
      </c>
      <c r="AC56" s="24"/>
      <c r="AD56" s="34">
        <f t="shared" si="1"/>
        <v>0.97460668678777873</v>
      </c>
      <c r="AE56" s="34">
        <f t="shared" si="31"/>
        <v>-8.7799999999999994</v>
      </c>
      <c r="AF56" s="34"/>
      <c r="AG56" s="34"/>
      <c r="AH56" s="9"/>
      <c r="AJ56" s="23">
        <f t="shared" si="13"/>
        <v>-93.627489085390579</v>
      </c>
      <c r="AK56" s="23">
        <f t="shared" si="14"/>
        <v>-91.307401655347519</v>
      </c>
      <c r="AL56" s="19">
        <f t="shared" si="43"/>
        <v>-4.8333333333333321</v>
      </c>
      <c r="AM56" s="19">
        <f t="shared" si="28"/>
        <v>-3.7274074074074073</v>
      </c>
      <c r="AN56" s="23">
        <f t="shared" si="35"/>
        <v>-3.3879012345679014</v>
      </c>
      <c r="AO56" s="23">
        <f t="shared" si="36"/>
        <v>-0.3395061728395059</v>
      </c>
      <c r="AP56" s="49">
        <f t="shared" si="37"/>
        <v>-1.4454320987654308</v>
      </c>
      <c r="AQ56" s="24"/>
      <c r="AR56" s="34">
        <f t="shared" si="42"/>
        <v>0.19909790720429588</v>
      </c>
      <c r="AS56" s="34">
        <f t="shared" si="17"/>
        <v>-4.468</v>
      </c>
      <c r="AT56" s="34"/>
      <c r="AU56" s="34"/>
      <c r="AV56" s="9"/>
    </row>
    <row r="57" spans="1:48">
      <c r="A57" s="7">
        <v>312250</v>
      </c>
      <c r="B57" s="8">
        <f t="shared" si="3"/>
        <v>-312.25</v>
      </c>
      <c r="C57" s="8">
        <f t="shared" si="6"/>
        <v>0.5</v>
      </c>
      <c r="D57" s="8">
        <v>-2.9</v>
      </c>
      <c r="G57" s="23">
        <f t="shared" si="7"/>
        <v>-313.77800744725596</v>
      </c>
      <c r="H57" s="23">
        <f t="shared" si="8"/>
        <v>-313.52021995502895</v>
      </c>
      <c r="I57" s="19">
        <f t="shared" si="16"/>
        <v>-1.8</v>
      </c>
      <c r="J57" s="19">
        <f t="shared" si="24"/>
        <v>-2</v>
      </c>
      <c r="K57" s="23">
        <f t="shared" si="39"/>
        <v>-2.0777777777777775</v>
      </c>
      <c r="L57" s="23">
        <f t="shared" si="40"/>
        <v>7.7777777777777501E-2</v>
      </c>
      <c r="M57" s="49">
        <f t="shared" si="41"/>
        <v>0.27777777777777746</v>
      </c>
      <c r="N57" s="24"/>
      <c r="O57" s="34">
        <f t="shared" si="0"/>
        <v>0.95730637233854055</v>
      </c>
      <c r="P57" s="34">
        <f t="shared" si="30"/>
        <v>-0.29899999999999999</v>
      </c>
      <c r="Q57" s="37"/>
      <c r="R57" s="40"/>
      <c r="S57" s="34"/>
      <c r="V57" s="23">
        <f t="shared" si="10"/>
        <v>-257.58033414176782</v>
      </c>
      <c r="W57" s="23">
        <f t="shared" si="11"/>
        <v>-256.80697166508679</v>
      </c>
      <c r="X57" s="19">
        <f t="shared" si="4"/>
        <v>-5.9666666666666659</v>
      </c>
      <c r="Y57" s="19">
        <f t="shared" si="26"/>
        <v>-6.0777777777777784</v>
      </c>
      <c r="Z57" s="23">
        <f t="shared" si="32"/>
        <v>-6.5777777777777775</v>
      </c>
      <c r="AA57" s="23">
        <f t="shared" si="33"/>
        <v>0.49999999999999911</v>
      </c>
      <c r="AB57" s="49">
        <f t="shared" si="34"/>
        <v>0.6111111111111116</v>
      </c>
      <c r="AC57" s="24"/>
      <c r="AD57" s="34">
        <f t="shared" si="1"/>
        <v>0.60265668167185371</v>
      </c>
      <c r="AE57" s="34">
        <f t="shared" si="31"/>
        <v>-8.7799999999999994</v>
      </c>
      <c r="AF57" s="34"/>
      <c r="AG57" s="34"/>
      <c r="AH57" s="9"/>
      <c r="AJ57" s="23">
        <f t="shared" si="13"/>
        <v>-88.987314225304431</v>
      </c>
      <c r="AK57" s="23">
        <f t="shared" si="14"/>
        <v>-86.667226795261371</v>
      </c>
      <c r="AL57" s="19">
        <f t="shared" si="43"/>
        <v>-2.8888888888888884</v>
      </c>
      <c r="AM57" s="19">
        <f t="shared" si="28"/>
        <v>-3.447407407407407</v>
      </c>
      <c r="AN57" s="23">
        <f t="shared" si="35"/>
        <v>-3.8372839506172847</v>
      </c>
      <c r="AO57" s="23">
        <f t="shared" si="36"/>
        <v>0.38987654320987764</v>
      </c>
      <c r="AP57" s="49">
        <f t="shared" si="37"/>
        <v>0.94839506172839627</v>
      </c>
      <c r="AQ57" s="24"/>
      <c r="AR57" s="34">
        <f t="shared" si="42"/>
        <v>0.78243659234903373</v>
      </c>
      <c r="AS57" s="34">
        <f t="shared" si="17"/>
        <v>-4.468</v>
      </c>
      <c r="AT57" s="34"/>
      <c r="AU57" s="34"/>
      <c r="AV57" s="9"/>
    </row>
    <row r="58" spans="1:48">
      <c r="A58" s="7">
        <v>311750</v>
      </c>
      <c r="B58" s="8">
        <f t="shared" si="3"/>
        <v>-311.75</v>
      </c>
      <c r="C58" s="8">
        <f t="shared" si="6"/>
        <v>0.5</v>
      </c>
      <c r="D58" s="8">
        <v>-2.8</v>
      </c>
      <c r="G58" s="23">
        <f t="shared" si="7"/>
        <v>-313.26243246280194</v>
      </c>
      <c r="H58" s="23">
        <f t="shared" si="8"/>
        <v>-313.00464497057493</v>
      </c>
      <c r="I58" s="19">
        <f t="shared" si="16"/>
        <v>-2.5</v>
      </c>
      <c r="J58" s="19">
        <f t="shared" si="24"/>
        <v>-2.4</v>
      </c>
      <c r="K58" s="23">
        <f t="shared" si="39"/>
        <v>-2.3111111111111113</v>
      </c>
      <c r="L58" s="23">
        <f t="shared" si="40"/>
        <v>-8.8888888888888573E-2</v>
      </c>
      <c r="M58" s="49">
        <f t="shared" si="41"/>
        <v>-0.18888888888888866</v>
      </c>
      <c r="N58" s="24"/>
      <c r="O58" s="34">
        <f t="shared" si="0"/>
        <v>0.54752522756610145</v>
      </c>
      <c r="P58" s="34">
        <f t="shared" si="30"/>
        <v>-0.29899999999999999</v>
      </c>
      <c r="Q58" s="37"/>
      <c r="R58" s="40"/>
      <c r="S58" s="34"/>
      <c r="V58" s="23">
        <f t="shared" si="10"/>
        <v>-256.03360918840576</v>
      </c>
      <c r="W58" s="23">
        <f t="shared" si="11"/>
        <v>-255.26024671172473</v>
      </c>
      <c r="X58" s="19">
        <f t="shared" si="4"/>
        <v>-6.666666666666667</v>
      </c>
      <c r="Y58" s="19">
        <f t="shared" si="26"/>
        <v>-6.6222222222222227</v>
      </c>
      <c r="Z58" s="23">
        <f t="shared" si="32"/>
        <v>-6.4407407407407407</v>
      </c>
      <c r="AA58" s="23">
        <f t="shared" si="33"/>
        <v>-0.18148148148148202</v>
      </c>
      <c r="AB58" s="49">
        <f t="shared" si="34"/>
        <v>-0.22592592592592631</v>
      </c>
      <c r="AC58" s="24"/>
      <c r="AD58" s="34">
        <f t="shared" si="1"/>
        <v>-5.1283082581279012E-2</v>
      </c>
      <c r="AE58" s="34">
        <f t="shared" si="31"/>
        <v>-8.7799999999999994</v>
      </c>
      <c r="AF58" s="34"/>
      <c r="AG58" s="34"/>
      <c r="AH58" s="9"/>
      <c r="AJ58" s="23">
        <f t="shared" si="13"/>
        <v>-84.347139365218283</v>
      </c>
      <c r="AK58" s="23">
        <f t="shared" si="14"/>
        <v>-82.027051935175223</v>
      </c>
      <c r="AL58" s="19">
        <f t="shared" si="43"/>
        <v>-2.62</v>
      </c>
      <c r="AM58" s="19">
        <f t="shared" si="28"/>
        <v>-3.3288888888888888</v>
      </c>
      <c r="AN58" s="23">
        <f t="shared" si="35"/>
        <v>-4.383086419753087</v>
      </c>
      <c r="AO58" s="23">
        <f t="shared" si="36"/>
        <v>1.0541975308641982</v>
      </c>
      <c r="AP58" s="49">
        <f t="shared" si="37"/>
        <v>1.7630864197530869</v>
      </c>
      <c r="AQ58" s="24"/>
      <c r="AR58" s="34">
        <f t="shared" si="42"/>
        <v>0.99966450011955577</v>
      </c>
      <c r="AS58" s="34">
        <f t="shared" si="17"/>
        <v>-4.468</v>
      </c>
      <c r="AT58" s="34"/>
      <c r="AU58" s="34"/>
      <c r="AV58" s="9"/>
    </row>
    <row r="59" spans="1:48">
      <c r="A59" s="7">
        <v>311250</v>
      </c>
      <c r="B59" s="8">
        <f t="shared" si="3"/>
        <v>-311.25</v>
      </c>
      <c r="C59" s="8">
        <f t="shared" si="6"/>
        <v>0.5</v>
      </c>
      <c r="D59" s="8">
        <v>-3.2</v>
      </c>
      <c r="G59" s="23">
        <f t="shared" si="7"/>
        <v>-312.74685747834792</v>
      </c>
      <c r="H59" s="23">
        <f t="shared" si="8"/>
        <v>-312.48906998612091</v>
      </c>
      <c r="I59" s="19">
        <f t="shared" si="16"/>
        <v>-2.9</v>
      </c>
      <c r="J59" s="19">
        <f t="shared" si="24"/>
        <v>-2.7333333333333329</v>
      </c>
      <c r="K59" s="23">
        <f t="shared" si="39"/>
        <v>-2.6444444444444439</v>
      </c>
      <c r="L59" s="23">
        <f t="shared" si="40"/>
        <v>-8.8888888888889017E-2</v>
      </c>
      <c r="M59" s="49">
        <f t="shared" si="41"/>
        <v>-0.25555555555555598</v>
      </c>
      <c r="N59" s="24"/>
      <c r="O59" s="34">
        <f t="shared" si="0"/>
        <v>-0.11844905624958173</v>
      </c>
      <c r="P59" s="34">
        <f t="shared" si="30"/>
        <v>-0.29899999999999999</v>
      </c>
      <c r="Q59" s="37"/>
      <c r="R59" s="40"/>
      <c r="S59" s="34"/>
      <c r="V59" s="23">
        <f t="shared" si="10"/>
        <v>-254.4868842350437</v>
      </c>
      <c r="W59" s="23">
        <f t="shared" si="11"/>
        <v>-253.71352175836267</v>
      </c>
      <c r="X59" s="19">
        <f t="shared" si="4"/>
        <v>-7.2333333333333334</v>
      </c>
      <c r="Y59" s="19">
        <f t="shared" si="26"/>
        <v>-7.0222222222222221</v>
      </c>
      <c r="Z59" s="23">
        <f t="shared" si="32"/>
        <v>-6.2703703703703706</v>
      </c>
      <c r="AA59" s="23">
        <f t="shared" si="33"/>
        <v>-0.75185185185185155</v>
      </c>
      <c r="AB59" s="49">
        <f t="shared" si="34"/>
        <v>-0.9629629629629628</v>
      </c>
      <c r="AC59" s="24"/>
      <c r="AD59" s="34">
        <f t="shared" si="1"/>
        <v>-0.68122692254666506</v>
      </c>
      <c r="AE59" s="34">
        <f t="shared" si="31"/>
        <v>-8.7799999999999994</v>
      </c>
      <c r="AF59" s="34"/>
      <c r="AG59" s="34"/>
      <c r="AH59" s="9"/>
      <c r="AJ59" s="23">
        <f t="shared" si="13"/>
        <v>-79.706964505132134</v>
      </c>
      <c r="AK59" s="23">
        <f t="shared" si="14"/>
        <v>-77.386877075089075</v>
      </c>
      <c r="AL59" s="19">
        <f t="shared" si="43"/>
        <v>-4.4777777777777779</v>
      </c>
      <c r="AM59" s="19">
        <f t="shared" si="28"/>
        <v>-3.8770370370370379</v>
      </c>
      <c r="AN59" s="23">
        <f t="shared" si="35"/>
        <v>-4.6744444444444451</v>
      </c>
      <c r="AO59" s="23">
        <f t="shared" si="36"/>
        <v>0.79740740740740712</v>
      </c>
      <c r="AP59" s="49">
        <f t="shared" si="37"/>
        <v>0.19666666666666721</v>
      </c>
      <c r="AQ59" s="24"/>
      <c r="AR59" s="34">
        <f t="shared" si="42"/>
        <v>0.74913827825075852</v>
      </c>
      <c r="AS59" s="34">
        <f t="shared" si="17"/>
        <v>-4.468</v>
      </c>
      <c r="AT59" s="34"/>
      <c r="AU59" s="34"/>
      <c r="AV59" s="9"/>
    </row>
    <row r="60" spans="1:48">
      <c r="A60" s="7">
        <v>310750</v>
      </c>
      <c r="B60" s="8">
        <f t="shared" si="3"/>
        <v>-310.75</v>
      </c>
      <c r="C60" s="8">
        <f t="shared" si="6"/>
        <v>0.5</v>
      </c>
      <c r="D60" s="8">
        <v>-3.3</v>
      </c>
      <c r="G60" s="23">
        <f t="shared" si="7"/>
        <v>-312.2312824938939</v>
      </c>
      <c r="H60" s="23">
        <f t="shared" si="8"/>
        <v>-311.97349500166689</v>
      </c>
      <c r="I60" s="19">
        <f t="shared" si="16"/>
        <v>-2.8</v>
      </c>
      <c r="J60" s="19">
        <f t="shared" si="24"/>
        <v>-2.9666666666666663</v>
      </c>
      <c r="K60" s="23">
        <f t="shared" si="39"/>
        <v>-2.8888888888888884</v>
      </c>
      <c r="L60" s="23">
        <f t="shared" si="40"/>
        <v>-7.7777777777777946E-2</v>
      </c>
      <c r="M60" s="49">
        <f t="shared" si="41"/>
        <v>8.8888888888888573E-2</v>
      </c>
      <c r="N60" s="24"/>
      <c r="O60" s="34">
        <f t="shared" si="0"/>
        <v>-0.72899971023146237</v>
      </c>
      <c r="P60" s="34">
        <f t="shared" si="30"/>
        <v>-0.29899999999999999</v>
      </c>
      <c r="Q60" s="37"/>
      <c r="R60" s="40"/>
      <c r="S60" s="34"/>
      <c r="V60" s="23">
        <f t="shared" si="10"/>
        <v>-252.94015928168164</v>
      </c>
      <c r="W60" s="23">
        <f t="shared" si="11"/>
        <v>-252.16679680500062</v>
      </c>
      <c r="X60" s="19">
        <f t="shared" si="4"/>
        <v>-7.166666666666667</v>
      </c>
      <c r="Y60" s="19">
        <f t="shared" si="26"/>
        <v>-7.166666666666667</v>
      </c>
      <c r="Z60" s="23">
        <f t="shared" si="32"/>
        <v>-5.9703703703703708</v>
      </c>
      <c r="AA60" s="23">
        <f t="shared" si="33"/>
        <v>-1.1962962962962962</v>
      </c>
      <c r="AB60" s="49">
        <f t="shared" si="34"/>
        <v>-1.1962962962962962</v>
      </c>
      <c r="AC60" s="24"/>
      <c r="AD60" s="34">
        <f t="shared" si="1"/>
        <v>-0.99241711445853786</v>
      </c>
      <c r="AE60" s="34">
        <f t="shared" si="31"/>
        <v>-8.7799999999999994</v>
      </c>
      <c r="AF60" s="34"/>
      <c r="AG60" s="34"/>
      <c r="AH60" s="9"/>
      <c r="AJ60" s="23">
        <f t="shared" si="13"/>
        <v>-75.066789645045986</v>
      </c>
      <c r="AK60" s="23">
        <f t="shared" si="14"/>
        <v>-72.746702215002927</v>
      </c>
      <c r="AL60" s="19">
        <f t="shared" si="43"/>
        <v>-4.533333333333335</v>
      </c>
      <c r="AM60" s="19">
        <f t="shared" si="28"/>
        <v>-5.3222222222222229</v>
      </c>
      <c r="AN60" s="23">
        <f t="shared" si="35"/>
        <v>-4.9134567901234574</v>
      </c>
      <c r="AO60" s="23">
        <f t="shared" si="36"/>
        <v>-0.40876543209876548</v>
      </c>
      <c r="AP60" s="49">
        <f t="shared" si="37"/>
        <v>0.38012345679012238</v>
      </c>
      <c r="AQ60" s="24"/>
      <c r="AR60" s="34">
        <f t="shared" si="42"/>
        <v>0.14808193024386784</v>
      </c>
      <c r="AS60" s="34">
        <f t="shared" si="17"/>
        <v>-4.468</v>
      </c>
      <c r="AT60" s="34"/>
      <c r="AU60" s="34"/>
      <c r="AV60" s="9"/>
    </row>
    <row r="61" spans="1:48">
      <c r="A61" s="7">
        <v>310250</v>
      </c>
      <c r="B61" s="8">
        <f t="shared" si="3"/>
        <v>-310.25</v>
      </c>
      <c r="C61" s="8">
        <f t="shared" si="6"/>
        <v>0.5</v>
      </c>
      <c r="D61" s="8">
        <v>-3.9</v>
      </c>
      <c r="G61" s="23">
        <f t="shared" si="7"/>
        <v>-311.71570750943988</v>
      </c>
      <c r="H61" s="23">
        <f t="shared" si="8"/>
        <v>-311.45792001721287</v>
      </c>
      <c r="I61" s="19">
        <f t="shared" si="16"/>
        <v>-3.2</v>
      </c>
      <c r="J61" s="19">
        <f t="shared" si="24"/>
        <v>-3.1</v>
      </c>
      <c r="K61" s="23">
        <f t="shared" si="39"/>
        <v>-3.0888888888888886</v>
      </c>
      <c r="L61" s="23">
        <f t="shared" si="40"/>
        <v>-1.1111111111111516E-2</v>
      </c>
      <c r="M61" s="49">
        <f t="shared" si="41"/>
        <v>-0.1111111111111116</v>
      </c>
      <c r="N61" s="24"/>
      <c r="O61" s="34">
        <f t="shared" si="0"/>
        <v>-0.99844329786674946</v>
      </c>
      <c r="P61" s="34">
        <f t="shared" si="30"/>
        <v>-0.29899999999999999</v>
      </c>
      <c r="Q61" s="37"/>
      <c r="R61" s="40"/>
      <c r="S61" s="34"/>
      <c r="V61" s="23">
        <f t="shared" si="10"/>
        <v>-251.39343432831959</v>
      </c>
      <c r="W61" s="23">
        <f t="shared" si="11"/>
        <v>-250.62007185163856</v>
      </c>
      <c r="X61" s="19">
        <f t="shared" si="4"/>
        <v>-7.1000000000000005</v>
      </c>
      <c r="Y61" s="19">
        <f t="shared" si="26"/>
        <v>-6.3777777777777773</v>
      </c>
      <c r="Z61" s="23">
        <f t="shared" si="32"/>
        <v>-5.2296296296296294</v>
      </c>
      <c r="AA61" s="23">
        <f t="shared" si="33"/>
        <v>-1.1481481481481479</v>
      </c>
      <c r="AB61" s="49">
        <f t="shared" si="34"/>
        <v>-1.8703703703703711</v>
      </c>
      <c r="AC61" s="24"/>
      <c r="AD61" s="34">
        <f t="shared" si="1"/>
        <v>-0.8392443090276035</v>
      </c>
      <c r="AE61" s="34">
        <f t="shared" si="31"/>
        <v>-8.7799999999999994</v>
      </c>
      <c r="AF61" s="34"/>
      <c r="AG61" s="34"/>
      <c r="AH61" s="9"/>
      <c r="AJ61" s="23">
        <f t="shared" si="13"/>
        <v>-70.426614784959838</v>
      </c>
      <c r="AK61" s="23">
        <f t="shared" si="14"/>
        <v>-68.106527354916778</v>
      </c>
      <c r="AL61" s="19">
        <f t="shared" si="43"/>
        <v>-6.9555555555555566</v>
      </c>
      <c r="AM61" s="19">
        <f t="shared" si="28"/>
        <v>-6.2262962962962973</v>
      </c>
      <c r="AN61" s="23">
        <f t="shared" si="35"/>
        <v>-5.0441975308641984</v>
      </c>
      <c r="AO61" s="23">
        <f t="shared" si="36"/>
        <v>-1.1820987654320989</v>
      </c>
      <c r="AP61" s="49">
        <f t="shared" si="37"/>
        <v>-1.9113580246913582</v>
      </c>
      <c r="AQ61" s="24"/>
      <c r="AR61" s="34">
        <f t="shared" si="42"/>
        <v>-0.52226359867146455</v>
      </c>
      <c r="AS61" s="34">
        <f t="shared" si="17"/>
        <v>-4.468</v>
      </c>
      <c r="AT61" s="34"/>
      <c r="AU61" s="34"/>
      <c r="AV61" s="9"/>
    </row>
    <row r="62" spans="1:48">
      <c r="A62" s="7">
        <v>309750</v>
      </c>
      <c r="B62" s="8">
        <f t="shared" si="3"/>
        <v>-309.75</v>
      </c>
      <c r="C62" s="8">
        <f t="shared" si="6"/>
        <v>0.5</v>
      </c>
      <c r="D62" s="8">
        <v>-3.9</v>
      </c>
      <c r="G62" s="23">
        <f t="shared" si="7"/>
        <v>-311.20013252498586</v>
      </c>
      <c r="H62" s="23">
        <f t="shared" si="8"/>
        <v>-310.94234503275885</v>
      </c>
      <c r="I62" s="19">
        <f t="shared" si="16"/>
        <v>-3.3</v>
      </c>
      <c r="J62" s="19">
        <f t="shared" si="24"/>
        <v>-3.4666666666666668</v>
      </c>
      <c r="K62" s="23">
        <f t="shared" si="39"/>
        <v>-3.2888888888888888</v>
      </c>
      <c r="L62" s="23">
        <f t="shared" si="40"/>
        <v>-0.17777777777777803</v>
      </c>
      <c r="M62" s="49">
        <f t="shared" si="41"/>
        <v>-1.1111111111111072E-2</v>
      </c>
      <c r="N62" s="24"/>
      <c r="O62" s="34">
        <f t="shared" si="0"/>
        <v>-0.80070416996893801</v>
      </c>
      <c r="P62" s="34">
        <f t="shared" si="30"/>
        <v>-0.29899999999999999</v>
      </c>
      <c r="Q62" s="37"/>
      <c r="R62" s="40"/>
      <c r="S62" s="34"/>
      <c r="V62" s="23">
        <f t="shared" si="10"/>
        <v>-249.84670937495753</v>
      </c>
      <c r="W62" s="23">
        <f t="shared" si="11"/>
        <v>-249.0733468982765</v>
      </c>
      <c r="X62" s="19">
        <f t="shared" si="4"/>
        <v>-4.8666666666666663</v>
      </c>
      <c r="Y62" s="19">
        <f t="shared" si="26"/>
        <v>-5.833333333333333</v>
      </c>
      <c r="Z62" s="23">
        <f t="shared" si="32"/>
        <v>-4.2851851851851848</v>
      </c>
      <c r="AA62" s="23">
        <f t="shared" si="33"/>
        <v>-1.5481481481481483</v>
      </c>
      <c r="AB62" s="49">
        <f t="shared" si="34"/>
        <v>-0.58148148148148149</v>
      </c>
      <c r="AC62" s="24"/>
      <c r="AD62" s="34">
        <f t="shared" si="1"/>
        <v>-0.29337976424109347</v>
      </c>
      <c r="AE62" s="34">
        <f t="shared" si="31"/>
        <v>-8.7799999999999994</v>
      </c>
      <c r="AF62" s="34"/>
      <c r="AG62" s="34"/>
      <c r="AH62" s="9"/>
      <c r="AJ62" s="23">
        <f t="shared" si="13"/>
        <v>-65.78643992487369</v>
      </c>
      <c r="AK62" s="23">
        <f t="shared" si="14"/>
        <v>-63.46635249483063</v>
      </c>
      <c r="AL62" s="19">
        <f t="shared" si="43"/>
        <v>-7.19</v>
      </c>
      <c r="AM62" s="19">
        <f t="shared" si="28"/>
        <v>-6.4188888888888895</v>
      </c>
      <c r="AN62" s="23">
        <f t="shared" si="35"/>
        <v>-5.451604938271605</v>
      </c>
      <c r="AO62" s="23">
        <f t="shared" si="36"/>
        <v>-0.96728395061728456</v>
      </c>
      <c r="AP62" s="49">
        <f t="shared" si="37"/>
        <v>-1.7383950617283954</v>
      </c>
      <c r="AQ62" s="24"/>
      <c r="AR62" s="34">
        <f t="shared" si="42"/>
        <v>-0.9482361854550575</v>
      </c>
      <c r="AS62" s="34">
        <f t="shared" si="17"/>
        <v>-4.468</v>
      </c>
      <c r="AT62" s="34"/>
      <c r="AU62" s="34"/>
      <c r="AV62" s="9"/>
    </row>
    <row r="63" spans="1:48">
      <c r="A63" s="7">
        <v>309250</v>
      </c>
      <c r="B63" s="8">
        <f t="shared" si="3"/>
        <v>-309.25</v>
      </c>
      <c r="C63" s="8">
        <f t="shared" si="6"/>
        <v>0.5</v>
      </c>
      <c r="D63" s="8">
        <v>-3.5</v>
      </c>
      <c r="G63" s="23">
        <f t="shared" si="7"/>
        <v>-310.68455754053184</v>
      </c>
      <c r="H63" s="23">
        <f t="shared" si="8"/>
        <v>-310.42677004830483</v>
      </c>
      <c r="I63" s="19">
        <f t="shared" si="16"/>
        <v>-3.9</v>
      </c>
      <c r="J63" s="19">
        <f t="shared" si="24"/>
        <v>-3.6999999999999997</v>
      </c>
      <c r="K63" s="23">
        <f t="shared" si="39"/>
        <v>-3.4</v>
      </c>
      <c r="L63" s="23">
        <f t="shared" si="40"/>
        <v>-0.29999999999999982</v>
      </c>
      <c r="M63" s="49">
        <f t="shared" si="41"/>
        <v>-0.5</v>
      </c>
      <c r="N63" s="24"/>
      <c r="O63" s="34">
        <f t="shared" si="0"/>
        <v>-0.22830666210700792</v>
      </c>
      <c r="P63" s="34">
        <f t="shared" si="30"/>
        <v>-0.29899999999999999</v>
      </c>
      <c r="Q63" s="37"/>
      <c r="R63" s="40"/>
      <c r="S63" s="34"/>
      <c r="V63" s="23">
        <f t="shared" si="10"/>
        <v>-248.29998442159547</v>
      </c>
      <c r="W63" s="23">
        <f t="shared" si="11"/>
        <v>-247.52662194491444</v>
      </c>
      <c r="X63" s="19">
        <f t="shared" si="4"/>
        <v>-5.5333333333333341</v>
      </c>
      <c r="Y63" s="19">
        <f t="shared" si="26"/>
        <v>-4.666666666666667</v>
      </c>
      <c r="Z63" s="23">
        <f t="shared" si="32"/>
        <v>-3.5518518518518518</v>
      </c>
      <c r="AA63" s="23">
        <f t="shared" si="33"/>
        <v>-1.1148148148148151</v>
      </c>
      <c r="AB63" s="49">
        <f t="shared" si="34"/>
        <v>-1.9814814814814823</v>
      </c>
      <c r="AC63" s="24"/>
      <c r="AD63" s="34">
        <f t="shared" si="1"/>
        <v>0.38976043278670441</v>
      </c>
      <c r="AE63" s="34">
        <f t="shared" si="31"/>
        <v>-8.7799999999999994</v>
      </c>
      <c r="AF63" s="34"/>
      <c r="AG63" s="34"/>
      <c r="AH63" s="9"/>
      <c r="AJ63" s="23">
        <f t="shared" si="13"/>
        <v>-61.146265064787542</v>
      </c>
      <c r="AK63" s="23">
        <f t="shared" si="14"/>
        <v>-58.826177634744482</v>
      </c>
      <c r="AL63" s="19">
        <f t="shared" si="43"/>
        <v>-5.1111111111111107</v>
      </c>
      <c r="AM63" s="19">
        <f t="shared" si="28"/>
        <v>-5.9707407407407409</v>
      </c>
      <c r="AN63" s="23">
        <f t="shared" si="35"/>
        <v>-5.8827160493827169</v>
      </c>
      <c r="AO63" s="23">
        <f t="shared" si="36"/>
        <v>-8.8024691358024043E-2</v>
      </c>
      <c r="AP63" s="49">
        <f t="shared" si="37"/>
        <v>0.77160493827160614</v>
      </c>
      <c r="AQ63" s="24"/>
      <c r="AR63" s="34">
        <f t="shared" si="42"/>
        <v>-0.93051852259290291</v>
      </c>
      <c r="AS63" s="34">
        <f t="shared" si="17"/>
        <v>-4.468</v>
      </c>
      <c r="AT63" s="34"/>
      <c r="AU63" s="34"/>
      <c r="AV63" s="9"/>
    </row>
    <row r="64" spans="1:48">
      <c r="A64" s="7">
        <v>308750</v>
      </c>
      <c r="B64" s="8">
        <f t="shared" si="3"/>
        <v>-308.75</v>
      </c>
      <c r="C64" s="8">
        <f t="shared" si="6"/>
        <v>0.5</v>
      </c>
      <c r="D64" s="8">
        <v>-3.6</v>
      </c>
      <c r="G64" s="23">
        <f t="shared" si="7"/>
        <v>-310.16898255607782</v>
      </c>
      <c r="H64" s="23">
        <f t="shared" si="8"/>
        <v>-309.91119506385081</v>
      </c>
      <c r="I64" s="19">
        <f t="shared" si="16"/>
        <v>-3.9</v>
      </c>
      <c r="J64" s="19">
        <f t="shared" si="24"/>
        <v>-3.7666666666666671</v>
      </c>
      <c r="K64" s="23">
        <f t="shared" si="39"/>
        <v>-3.5333333333333337</v>
      </c>
      <c r="L64" s="23">
        <f t="shared" si="40"/>
        <v>-0.23333333333333339</v>
      </c>
      <c r="M64" s="49">
        <f t="shared" si="41"/>
        <v>-0.36666666666666625</v>
      </c>
      <c r="N64" s="24"/>
      <c r="O64" s="34">
        <f t="shared" si="0"/>
        <v>0.45091807030066838</v>
      </c>
      <c r="P64" s="34">
        <f t="shared" si="30"/>
        <v>-0.29899999999999999</v>
      </c>
      <c r="Q64" s="37"/>
      <c r="R64" s="40"/>
      <c r="S64" s="34"/>
      <c r="V64" s="23">
        <f t="shared" si="10"/>
        <v>-246.75325946823341</v>
      </c>
      <c r="W64" s="23">
        <f t="shared" si="11"/>
        <v>-245.97989699155238</v>
      </c>
      <c r="X64" s="19">
        <f t="shared" si="4"/>
        <v>-3.6</v>
      </c>
      <c r="Y64" s="19">
        <f t="shared" si="26"/>
        <v>-2.6888888888888896</v>
      </c>
      <c r="Z64" s="23">
        <f t="shared" si="32"/>
        <v>-2.9444444444444446</v>
      </c>
      <c r="AA64" s="23">
        <f t="shared" si="33"/>
        <v>0.25555555555555509</v>
      </c>
      <c r="AB64" s="49">
        <f t="shared" si="34"/>
        <v>-0.65555555555555545</v>
      </c>
      <c r="AC64" s="24"/>
      <c r="AD64" s="34">
        <f t="shared" si="1"/>
        <v>0.8905273916088996</v>
      </c>
      <c r="AE64" s="34">
        <f t="shared" si="31"/>
        <v>-8.7799999999999994</v>
      </c>
      <c r="AF64" s="34"/>
      <c r="AG64" s="34"/>
      <c r="AH64" s="9"/>
      <c r="AJ64" s="23">
        <f t="shared" si="13"/>
        <v>-56.506090204701394</v>
      </c>
      <c r="AK64" s="23">
        <f t="shared" si="14"/>
        <v>-54.186002774658334</v>
      </c>
      <c r="AL64" s="19">
        <f t="shared" si="43"/>
        <v>-5.6111111111111107</v>
      </c>
      <c r="AM64" s="19">
        <f t="shared" si="28"/>
        <v>-5.5774074074074065</v>
      </c>
      <c r="AN64" s="23">
        <f t="shared" si="35"/>
        <v>-6.0629629629629633</v>
      </c>
      <c r="AO64" s="23">
        <f t="shared" si="36"/>
        <v>0.48555555555555685</v>
      </c>
      <c r="AP64" s="49">
        <f t="shared" si="37"/>
        <v>0.45185185185185262</v>
      </c>
      <c r="AQ64" s="24"/>
      <c r="AR64" s="34">
        <f t="shared" si="42"/>
        <v>-0.47740090144809033</v>
      </c>
      <c r="AS64" s="34">
        <f t="shared" si="17"/>
        <v>-4.468</v>
      </c>
      <c r="AT64" s="34"/>
      <c r="AU64" s="34"/>
      <c r="AV64" s="9"/>
    </row>
    <row r="65" spans="1:48">
      <c r="A65" s="7">
        <v>308250</v>
      </c>
      <c r="B65" s="8">
        <f t="shared" si="3"/>
        <v>-308.25</v>
      </c>
      <c r="C65" s="8">
        <f t="shared" si="6"/>
        <v>0.5</v>
      </c>
      <c r="D65" s="8">
        <v>-3.5</v>
      </c>
      <c r="G65" s="23">
        <f t="shared" si="7"/>
        <v>-309.6534075716238</v>
      </c>
      <c r="H65" s="23">
        <f t="shared" si="8"/>
        <v>-309.39562007939679</v>
      </c>
      <c r="I65" s="19">
        <f t="shared" si="16"/>
        <v>-3.5</v>
      </c>
      <c r="J65" s="19">
        <f t="shared" si="24"/>
        <v>-3.6666666666666665</v>
      </c>
      <c r="K65" s="23">
        <f t="shared" si="39"/>
        <v>-3.6555555555555554</v>
      </c>
      <c r="L65" s="23">
        <f t="shared" si="40"/>
        <v>-1.1111111111111072E-2</v>
      </c>
      <c r="M65" s="49">
        <f t="shared" si="41"/>
        <v>0.15555555555555545</v>
      </c>
      <c r="N65" s="24"/>
      <c r="O65" s="34">
        <f t="shared" si="0"/>
        <v>0.91915322621853601</v>
      </c>
      <c r="P65" s="34">
        <f t="shared" si="30"/>
        <v>-0.29899999999999999</v>
      </c>
      <c r="Q65" s="37"/>
      <c r="R65" s="40"/>
      <c r="S65" s="34"/>
      <c r="V65" s="23">
        <f t="shared" si="10"/>
        <v>-245.20653451487135</v>
      </c>
      <c r="W65" s="23">
        <f t="shared" si="11"/>
        <v>-244.43317203819032</v>
      </c>
      <c r="X65" s="19">
        <f t="shared" si="4"/>
        <v>1.0666666666666667</v>
      </c>
      <c r="Y65" s="19">
        <f t="shared" si="26"/>
        <v>0</v>
      </c>
      <c r="Z65" s="23">
        <f t="shared" si="32"/>
        <v>-2.3481481481481481</v>
      </c>
      <c r="AA65" s="23">
        <f t="shared" si="33"/>
        <v>2.3481481481481481</v>
      </c>
      <c r="AB65" s="49">
        <f t="shared" si="34"/>
        <v>3.4148148148148145</v>
      </c>
      <c r="AC65" s="24"/>
      <c r="AD65" s="34">
        <f t="shared" si="1"/>
        <v>0.97460668678776441</v>
      </c>
      <c r="AE65" s="34">
        <f t="shared" si="31"/>
        <v>-8.7799999999999994</v>
      </c>
      <c r="AF65" s="34"/>
      <c r="AG65" s="34"/>
      <c r="AH65" s="9"/>
      <c r="AJ65" s="23">
        <f t="shared" si="13"/>
        <v>-51.865915344615246</v>
      </c>
      <c r="AK65" s="23">
        <f t="shared" si="14"/>
        <v>-49.545827914572186</v>
      </c>
      <c r="AL65" s="19">
        <f t="shared" si="43"/>
        <v>-6.01</v>
      </c>
      <c r="AM65" s="19">
        <f t="shared" si="28"/>
        <v>-6.0588888888888883</v>
      </c>
      <c r="AN65" s="23">
        <f t="shared" si="35"/>
        <v>-6.3759259259259267</v>
      </c>
      <c r="AO65" s="23">
        <f t="shared" si="36"/>
        <v>0.31703703703703834</v>
      </c>
      <c r="AP65" s="49">
        <f t="shared" si="37"/>
        <v>0.36592592592592688</v>
      </c>
      <c r="AQ65" s="24"/>
      <c r="AR65" s="34">
        <f t="shared" si="42"/>
        <v>0.19909790720430087</v>
      </c>
      <c r="AS65" s="34">
        <f t="shared" si="17"/>
        <v>-4.468</v>
      </c>
      <c r="AT65" s="34"/>
      <c r="AU65" s="34"/>
      <c r="AV65" s="9"/>
    </row>
    <row r="66" spans="1:48">
      <c r="A66" s="7">
        <v>307750</v>
      </c>
      <c r="B66" s="8">
        <f t="shared" si="3"/>
        <v>-307.75</v>
      </c>
      <c r="C66" s="8">
        <f t="shared" si="6"/>
        <v>0.5</v>
      </c>
      <c r="D66" s="8">
        <v>-4.0999999999999996</v>
      </c>
      <c r="G66" s="23">
        <f t="shared" si="7"/>
        <v>-309.13783258716978</v>
      </c>
      <c r="H66" s="23">
        <f t="shared" si="8"/>
        <v>-308.88004509494277</v>
      </c>
      <c r="I66" s="19">
        <f t="shared" si="16"/>
        <v>-3.6</v>
      </c>
      <c r="J66" s="19">
        <f t="shared" si="24"/>
        <v>-3.5333333333333332</v>
      </c>
      <c r="K66" s="23">
        <f t="shared" si="39"/>
        <v>-3.744444444444444</v>
      </c>
      <c r="L66" s="23">
        <f t="shared" si="40"/>
        <v>0.21111111111111081</v>
      </c>
      <c r="M66" s="49">
        <f t="shared" si="41"/>
        <v>0.14444444444444393</v>
      </c>
      <c r="N66" s="24"/>
      <c r="O66" s="34">
        <f t="shared" ref="O66:O129" si="44" xml:space="preserve"> SIN((2*PI()*(H66+P66)/4.64017486008615) + 5.828143046)</f>
        <v>0.9573063723385139</v>
      </c>
      <c r="P66" s="34">
        <f t="shared" si="30"/>
        <v>-0.29899999999999999</v>
      </c>
      <c r="Q66" s="37"/>
      <c r="R66" s="40"/>
      <c r="S66" s="34"/>
      <c r="V66" s="23">
        <f t="shared" si="10"/>
        <v>-243.65980956150929</v>
      </c>
      <c r="W66" s="23">
        <f t="shared" si="11"/>
        <v>-242.88644708482826</v>
      </c>
      <c r="X66" s="19">
        <f t="shared" si="4"/>
        <v>2.5333333333333332</v>
      </c>
      <c r="Y66" s="19">
        <f t="shared" si="26"/>
        <v>1.1777777777777776</v>
      </c>
      <c r="Z66" s="23">
        <f t="shared" si="32"/>
        <v>-1.788888888888889</v>
      </c>
      <c r="AA66" s="23">
        <f t="shared" si="33"/>
        <v>2.9666666666666668</v>
      </c>
      <c r="AB66" s="49">
        <f t="shared" si="34"/>
        <v>4.322222222222222</v>
      </c>
      <c r="AC66" s="24"/>
      <c r="AD66" s="34">
        <f t="shared" ref="AD66:AD129" si="45" xml:space="preserve"> SIN((2*PI()*(W66+AE66)/13.9205245802584) + 2.989911921)</f>
        <v>0.60265668167182551</v>
      </c>
      <c r="AE66" s="34">
        <f t="shared" si="31"/>
        <v>-8.7799999999999994</v>
      </c>
      <c r="AF66" s="34"/>
      <c r="AG66" s="34"/>
      <c r="AH66" s="9"/>
      <c r="AJ66" s="23">
        <f t="shared" si="13"/>
        <v>-47.225740484529098</v>
      </c>
      <c r="AK66" s="23">
        <f t="shared" si="14"/>
        <v>-44.905653054486038</v>
      </c>
      <c r="AL66" s="19">
        <f t="shared" si="43"/>
        <v>-6.5555555555555554</v>
      </c>
      <c r="AM66" s="19">
        <f t="shared" si="28"/>
        <v>-6.355185185185185</v>
      </c>
      <c r="AN66" s="23">
        <f t="shared" si="35"/>
        <v>-6.491975308641976</v>
      </c>
      <c r="AO66" s="23">
        <f t="shared" si="36"/>
        <v>0.13679012345679098</v>
      </c>
      <c r="AP66" s="49">
        <f t="shared" si="37"/>
        <v>-6.358024691357933E-2</v>
      </c>
      <c r="AQ66" s="24"/>
      <c r="AR66" s="34">
        <f t="shared" ref="AR66:AR81" si="46" xml:space="preserve"> SIN((2*PI()*(AK66+AS66)/41.7615737407753) + 2.043834879)</f>
        <v>0.78243659234903684</v>
      </c>
      <c r="AS66" s="34">
        <f t="shared" si="17"/>
        <v>-4.468</v>
      </c>
      <c r="AT66" s="34"/>
      <c r="AU66" s="34"/>
      <c r="AV66" s="9"/>
    </row>
    <row r="67" spans="1:48">
      <c r="A67" s="7">
        <v>307250</v>
      </c>
      <c r="B67" s="8">
        <f t="shared" ref="B67:B130" si="47">-A67/1000</f>
        <v>-307.25</v>
      </c>
      <c r="C67" s="8">
        <f t="shared" si="6"/>
        <v>0.5</v>
      </c>
      <c r="D67" s="8">
        <v>-3.9</v>
      </c>
      <c r="G67" s="23">
        <f t="shared" si="7"/>
        <v>-308.62225760271576</v>
      </c>
      <c r="H67" s="23">
        <f t="shared" si="8"/>
        <v>-308.36447011048875</v>
      </c>
      <c r="I67" s="19">
        <f t="shared" si="16"/>
        <v>-3.5</v>
      </c>
      <c r="J67" s="19">
        <f t="shared" si="24"/>
        <v>-3.7333333333333329</v>
      </c>
      <c r="K67" s="23">
        <f t="shared" si="39"/>
        <v>-3.8111111111111109</v>
      </c>
      <c r="L67" s="23">
        <f t="shared" si="40"/>
        <v>7.7777777777777946E-2</v>
      </c>
      <c r="M67" s="49">
        <f t="shared" si="41"/>
        <v>0.31111111111111089</v>
      </c>
      <c r="N67" s="24"/>
      <c r="O67" s="34">
        <f t="shared" si="44"/>
        <v>0.54752522756607191</v>
      </c>
      <c r="P67" s="34">
        <f t="shared" si="30"/>
        <v>-0.29899999999999999</v>
      </c>
      <c r="Q67" s="37"/>
      <c r="R67" s="40"/>
      <c r="S67" s="34"/>
      <c r="V67" s="23">
        <f t="shared" si="10"/>
        <v>-242.11308460814723</v>
      </c>
      <c r="W67" s="23">
        <f t="shared" si="11"/>
        <v>-241.3397221314662</v>
      </c>
      <c r="X67" s="19">
        <f t="shared" ref="X67:X130" si="48">AVERAGEIFS(DeltaTsite,KyrBP,"&gt;"&amp;V67,KyrBP,"&lt;="&amp;V68)</f>
        <v>-6.666666666666668E-2</v>
      </c>
      <c r="Y67" s="19">
        <f t="shared" si="26"/>
        <v>0.23333333333333317</v>
      </c>
      <c r="Z67" s="23">
        <f t="shared" si="32"/>
        <v>-1.7703703703703704</v>
      </c>
      <c r="AA67" s="23">
        <f t="shared" si="33"/>
        <v>2.0037037037037035</v>
      </c>
      <c r="AB67" s="49">
        <f t="shared" si="34"/>
        <v>1.7037037037037037</v>
      </c>
      <c r="AC67" s="24"/>
      <c r="AD67" s="34">
        <f t="shared" si="45"/>
        <v>-5.1283082581328437E-2</v>
      </c>
      <c r="AE67" s="34">
        <f t="shared" si="31"/>
        <v>-8.7799999999999994</v>
      </c>
      <c r="AF67" s="34"/>
      <c r="AG67" s="34"/>
      <c r="AH67" s="9"/>
      <c r="AJ67" s="23">
        <f t="shared" si="13"/>
        <v>-42.58556562444295</v>
      </c>
      <c r="AK67" s="23">
        <f t="shared" si="14"/>
        <v>-40.26547819439989</v>
      </c>
      <c r="AL67" s="19">
        <f t="shared" ref="AL67:AL75" si="49">AVERAGEIFS(DeltaTsite,KyrBP,"&gt;"&amp;AJ67,KyrBP,"&lt;="&amp;AJ68)</f>
        <v>-6.5000000000000009</v>
      </c>
      <c r="AM67" s="19">
        <f t="shared" si="28"/>
        <v>-6.3851851851851862</v>
      </c>
      <c r="AN67" s="23">
        <f t="shared" si="35"/>
        <v>-6.5733333333333341</v>
      </c>
      <c r="AO67" s="23">
        <f t="shared" si="36"/>
        <v>0.18814814814814795</v>
      </c>
      <c r="AP67" s="49">
        <f t="shared" si="37"/>
        <v>7.333333333333325E-2</v>
      </c>
      <c r="AQ67" s="24"/>
      <c r="AR67" s="34">
        <f t="shared" si="46"/>
        <v>0.99966450011955577</v>
      </c>
      <c r="AS67" s="34">
        <f t="shared" si="17"/>
        <v>-4.468</v>
      </c>
      <c r="AT67" s="34"/>
      <c r="AU67" s="34"/>
      <c r="AV67" s="9"/>
    </row>
    <row r="68" spans="1:48">
      <c r="A68" s="7">
        <v>306750</v>
      </c>
      <c r="B68" s="8">
        <f t="shared" si="47"/>
        <v>-306.75</v>
      </c>
      <c r="C68" s="8">
        <f t="shared" ref="C68:C131" si="50">B68-B67</f>
        <v>0.5</v>
      </c>
      <c r="D68" s="8">
        <v>-4</v>
      </c>
      <c r="G68" s="23">
        <f t="shared" ref="G68:G131" si="51">G67 + 0.515574984454017</f>
        <v>-308.10668261826174</v>
      </c>
      <c r="H68" s="23">
        <f t="shared" ref="H68:H131" si="52">H67 + 0.515574984454017</f>
        <v>-307.84889512603473</v>
      </c>
      <c r="I68" s="19">
        <f t="shared" si="16"/>
        <v>-4.0999999999999996</v>
      </c>
      <c r="J68" s="19">
        <f t="shared" si="24"/>
        <v>-3.8333333333333335</v>
      </c>
      <c r="K68" s="23">
        <f t="shared" si="39"/>
        <v>-3.677777777777778</v>
      </c>
      <c r="L68" s="23">
        <f t="shared" si="40"/>
        <v>-0.15555555555555545</v>
      </c>
      <c r="M68" s="49">
        <f t="shared" si="41"/>
        <v>-0.42222222222222161</v>
      </c>
      <c r="N68" s="24"/>
      <c r="O68" s="34">
        <f t="shared" si="44"/>
        <v>-0.11844905624961675</v>
      </c>
      <c r="P68" s="34">
        <f t="shared" si="30"/>
        <v>-0.29899999999999999</v>
      </c>
      <c r="Q68" s="37"/>
      <c r="R68" s="40"/>
      <c r="S68" s="34"/>
      <c r="V68" s="23">
        <f t="shared" ref="V68:V131" si="53">V67 + 1.54672495336205</f>
        <v>-240.56635965478517</v>
      </c>
      <c r="W68" s="23">
        <f t="shared" ref="W68:W131" si="54">W67 + 1.54672495336205</f>
        <v>-239.79299717810414</v>
      </c>
      <c r="X68" s="19">
        <f t="shared" si="48"/>
        <v>-1.7666666666666668</v>
      </c>
      <c r="Y68" s="19">
        <f t="shared" si="26"/>
        <v>-1.211111111111111</v>
      </c>
      <c r="Z68" s="23">
        <f t="shared" si="32"/>
        <v>-1.7148148148148146</v>
      </c>
      <c r="AA68" s="23">
        <f t="shared" si="33"/>
        <v>0.50370370370370354</v>
      </c>
      <c r="AB68" s="49">
        <f t="shared" si="34"/>
        <v>-5.185185185185226E-2</v>
      </c>
      <c r="AC68" s="24"/>
      <c r="AD68" s="34">
        <f t="shared" si="45"/>
        <v>-0.68122692254669082</v>
      </c>
      <c r="AE68" s="34">
        <f t="shared" si="31"/>
        <v>-8.7799999999999994</v>
      </c>
      <c r="AF68" s="34"/>
      <c r="AG68" s="34"/>
      <c r="AH68" s="9"/>
      <c r="AJ68" s="23">
        <f t="shared" ref="AJ68:AJ81" si="55">AJ67 + 4.64017486008615</f>
        <v>-37.945390764356802</v>
      </c>
      <c r="AK68" s="23">
        <f t="shared" ref="AK68:AK81" si="56">AK67 + 4.64017486008615</f>
        <v>-35.625303334313742</v>
      </c>
      <c r="AL68" s="19">
        <f t="shared" si="49"/>
        <v>-6.1</v>
      </c>
      <c r="AM68" s="19">
        <f t="shared" si="28"/>
        <v>-6.6500000000000012</v>
      </c>
      <c r="AN68" s="23">
        <f t="shared" si="35"/>
        <v>-6.6876543209876544</v>
      </c>
      <c r="AO68" s="23">
        <f t="shared" si="36"/>
        <v>3.76543209876532E-2</v>
      </c>
      <c r="AP68" s="49">
        <f t="shared" si="37"/>
        <v>0.5876543209876548</v>
      </c>
      <c r="AQ68" s="24"/>
      <c r="AR68" s="34">
        <f t="shared" si="46"/>
        <v>0.74913827825075541</v>
      </c>
      <c r="AS68" s="34">
        <f t="shared" si="17"/>
        <v>-4.468</v>
      </c>
      <c r="AT68" s="34"/>
      <c r="AU68" s="34"/>
      <c r="AV68" s="9"/>
    </row>
    <row r="69" spans="1:48">
      <c r="A69" s="7">
        <v>306250</v>
      </c>
      <c r="B69" s="8">
        <f t="shared" si="47"/>
        <v>-306.25</v>
      </c>
      <c r="C69" s="8">
        <f t="shared" si="50"/>
        <v>0.5</v>
      </c>
      <c r="D69" s="8">
        <v>-3.9</v>
      </c>
      <c r="G69" s="23">
        <f t="shared" si="51"/>
        <v>-307.59110763380772</v>
      </c>
      <c r="H69" s="23">
        <f t="shared" si="52"/>
        <v>-307.33332014158071</v>
      </c>
      <c r="I69" s="19">
        <f t="shared" si="16"/>
        <v>-3.9</v>
      </c>
      <c r="J69" s="19">
        <f t="shared" si="24"/>
        <v>-4</v>
      </c>
      <c r="K69" s="23">
        <f t="shared" si="39"/>
        <v>-3.6111111111111103</v>
      </c>
      <c r="L69" s="23">
        <f t="shared" si="40"/>
        <v>-0.38888888888888973</v>
      </c>
      <c r="M69" s="49">
        <f t="shared" si="41"/>
        <v>-0.28888888888888964</v>
      </c>
      <c r="N69" s="24"/>
      <c r="O69" s="34">
        <f t="shared" si="44"/>
        <v>-0.72899971023152543</v>
      </c>
      <c r="P69" s="34">
        <f t="shared" si="30"/>
        <v>-0.29899999999999999</v>
      </c>
      <c r="Q69" s="37"/>
      <c r="R69" s="40"/>
      <c r="S69" s="34"/>
      <c r="V69" s="23">
        <f t="shared" si="53"/>
        <v>-239.01963470142312</v>
      </c>
      <c r="W69" s="23">
        <f t="shared" si="54"/>
        <v>-238.24627222474209</v>
      </c>
      <c r="X69" s="19">
        <f t="shared" si="48"/>
        <v>-1.7999999999999998</v>
      </c>
      <c r="Y69" s="19">
        <f t="shared" si="26"/>
        <v>-1.8777777777777775</v>
      </c>
      <c r="Z69" s="23">
        <f t="shared" si="32"/>
        <v>-1.9333333333333331</v>
      </c>
      <c r="AA69" s="23">
        <f t="shared" si="33"/>
        <v>5.555555555555558E-2</v>
      </c>
      <c r="AB69" s="49">
        <f t="shared" si="34"/>
        <v>0.1333333333333333</v>
      </c>
      <c r="AC69" s="24"/>
      <c r="AD69" s="34">
        <f t="shared" si="45"/>
        <v>-0.99241711445854219</v>
      </c>
      <c r="AE69" s="34">
        <f t="shared" si="31"/>
        <v>-8.7799999999999994</v>
      </c>
      <c r="AF69" s="34"/>
      <c r="AG69" s="34"/>
      <c r="AH69" s="9"/>
      <c r="AJ69" s="23">
        <f t="shared" si="55"/>
        <v>-33.305215904270653</v>
      </c>
      <c r="AK69" s="23">
        <f t="shared" si="56"/>
        <v>-30.985128474227594</v>
      </c>
      <c r="AL69" s="19">
        <f t="shared" si="49"/>
        <v>-7.35</v>
      </c>
      <c r="AM69" s="19">
        <f t="shared" si="28"/>
        <v>-7.1499999999999995</v>
      </c>
      <c r="AN69" s="23">
        <f t="shared" si="35"/>
        <v>-6.1901234567901238</v>
      </c>
      <c r="AO69" s="23">
        <f t="shared" si="36"/>
        <v>-0.9598765432098757</v>
      </c>
      <c r="AP69" s="49">
        <f t="shared" si="37"/>
        <v>-1.1598765432098759</v>
      </c>
      <c r="AQ69" s="24"/>
      <c r="AR69" s="34">
        <f t="shared" si="46"/>
        <v>0.14808193024386412</v>
      </c>
      <c r="AS69" s="34">
        <f t="shared" si="17"/>
        <v>-4.468</v>
      </c>
      <c r="AT69" s="34"/>
      <c r="AU69" s="34"/>
      <c r="AV69" s="9"/>
    </row>
    <row r="70" spans="1:48">
      <c r="A70" s="7">
        <v>305750</v>
      </c>
      <c r="B70" s="8">
        <f t="shared" si="47"/>
        <v>-305.75</v>
      </c>
      <c r="C70" s="8">
        <f t="shared" si="50"/>
        <v>0.5</v>
      </c>
      <c r="D70" s="8">
        <v>-2.7</v>
      </c>
      <c r="G70" s="23">
        <f t="shared" si="51"/>
        <v>-307.0755326493537</v>
      </c>
      <c r="H70" s="23">
        <f t="shared" si="52"/>
        <v>-306.81774515712669</v>
      </c>
      <c r="I70" s="19">
        <f t="shared" ref="I70:I133" si="57">AVERAGEIFS(DeltaTsite,KyrBP,"&gt;"&amp;G70,KyrBP,"&lt;="&amp;G71)</f>
        <v>-4</v>
      </c>
      <c r="J70" s="19">
        <f t="shared" si="24"/>
        <v>-3.9333333333333336</v>
      </c>
      <c r="K70" s="23">
        <f t="shared" si="39"/>
        <v>-3.6333333333333337</v>
      </c>
      <c r="L70" s="23">
        <f t="shared" si="40"/>
        <v>-0.29999999999999982</v>
      </c>
      <c r="M70" s="49">
        <f t="shared" si="41"/>
        <v>-0.36666666666666625</v>
      </c>
      <c r="N70" s="24"/>
      <c r="O70" s="34">
        <f t="shared" si="44"/>
        <v>-0.99844329786674824</v>
      </c>
      <c r="P70" s="34">
        <f t="shared" si="30"/>
        <v>-0.29899999999999999</v>
      </c>
      <c r="Q70" s="37"/>
      <c r="R70" s="40"/>
      <c r="S70" s="34"/>
      <c r="V70" s="23">
        <f t="shared" si="53"/>
        <v>-237.47290974806106</v>
      </c>
      <c r="W70" s="23">
        <f t="shared" si="54"/>
        <v>-236.69954727138003</v>
      </c>
      <c r="X70" s="19">
        <f t="shared" si="48"/>
        <v>-2.0666666666666664</v>
      </c>
      <c r="Y70" s="19">
        <f t="shared" si="26"/>
        <v>-2.8555555555555556</v>
      </c>
      <c r="Z70" s="23">
        <f t="shared" si="32"/>
        <v>-2.7490740740740742</v>
      </c>
      <c r="AA70" s="23">
        <f t="shared" si="33"/>
        <v>-0.1064814814814814</v>
      </c>
      <c r="AB70" s="49">
        <f t="shared" si="34"/>
        <v>0.6824074074074078</v>
      </c>
      <c r="AC70" s="24"/>
      <c r="AD70" s="34">
        <f t="shared" si="45"/>
        <v>-0.83924430902757663</v>
      </c>
      <c r="AE70" s="34">
        <f t="shared" si="31"/>
        <v>-8.7799999999999994</v>
      </c>
      <c r="AF70" s="34"/>
      <c r="AG70" s="34"/>
      <c r="AH70" s="9"/>
      <c r="AJ70" s="23">
        <f t="shared" si="55"/>
        <v>-28.665041044184505</v>
      </c>
      <c r="AK70" s="23">
        <f t="shared" si="56"/>
        <v>-26.344953614141446</v>
      </c>
      <c r="AL70" s="19">
        <f t="shared" si="49"/>
        <v>-8</v>
      </c>
      <c r="AM70" s="19">
        <f t="shared" si="28"/>
        <v>-7.7574074074074071</v>
      </c>
      <c r="AN70" s="23">
        <f t="shared" si="35"/>
        <v>-5.5433333333333339</v>
      </c>
      <c r="AO70" s="23">
        <f t="shared" si="36"/>
        <v>-2.2140740740740732</v>
      </c>
      <c r="AP70" s="49">
        <f t="shared" si="37"/>
        <v>-2.4566666666666661</v>
      </c>
      <c r="AQ70" s="24"/>
      <c r="AR70" s="34">
        <f t="shared" si="46"/>
        <v>-0.52226359867146765</v>
      </c>
      <c r="AS70" s="34">
        <f t="shared" si="17"/>
        <v>-4.468</v>
      </c>
      <c r="AT70" s="34"/>
      <c r="AU70" s="34"/>
      <c r="AV70" s="9"/>
    </row>
    <row r="71" spans="1:48">
      <c r="A71" s="7">
        <v>305250</v>
      </c>
      <c r="B71" s="8">
        <f t="shared" si="47"/>
        <v>-305.25</v>
      </c>
      <c r="C71" s="8">
        <f t="shared" si="50"/>
        <v>0.5</v>
      </c>
      <c r="D71" s="8">
        <v>-3.3</v>
      </c>
      <c r="G71" s="23">
        <f t="shared" si="51"/>
        <v>-306.55995766489968</v>
      </c>
      <c r="H71" s="23">
        <f t="shared" si="52"/>
        <v>-306.30217017267267</v>
      </c>
      <c r="I71" s="19">
        <f t="shared" si="57"/>
        <v>-3.9</v>
      </c>
      <c r="J71" s="19">
        <f t="shared" si="24"/>
        <v>-3.5333333333333337</v>
      </c>
      <c r="K71" s="23">
        <f t="shared" si="39"/>
        <v>-3.6444444444444439</v>
      </c>
      <c r="L71" s="23">
        <f t="shared" si="40"/>
        <v>0.11111111111111027</v>
      </c>
      <c r="M71" s="49">
        <f t="shared" si="41"/>
        <v>-0.25555555555555598</v>
      </c>
      <c r="N71" s="24"/>
      <c r="O71" s="34">
        <f t="shared" si="44"/>
        <v>-0.8007041699689168</v>
      </c>
      <c r="P71" s="34">
        <f t="shared" si="30"/>
        <v>-0.29899999999999999</v>
      </c>
      <c r="Q71" s="37"/>
      <c r="R71" s="40"/>
      <c r="S71" s="34"/>
      <c r="V71" s="23">
        <f t="shared" si="53"/>
        <v>-235.926184794699</v>
      </c>
      <c r="W71" s="23">
        <f t="shared" si="54"/>
        <v>-235.15282231801797</v>
      </c>
      <c r="X71" s="19">
        <f t="shared" si="48"/>
        <v>-4.7</v>
      </c>
      <c r="Y71" s="19">
        <f t="shared" si="26"/>
        <v>-3.9333333333333336</v>
      </c>
      <c r="Z71" s="23">
        <f t="shared" si="32"/>
        <v>-3.5416666666666665</v>
      </c>
      <c r="AA71" s="23">
        <f t="shared" si="33"/>
        <v>-0.39166666666666705</v>
      </c>
      <c r="AB71" s="49">
        <f t="shared" si="34"/>
        <v>-1.1583333333333337</v>
      </c>
      <c r="AC71" s="24"/>
      <c r="AD71" s="34">
        <f t="shared" si="45"/>
        <v>-0.29337976424104617</v>
      </c>
      <c r="AE71" s="34">
        <f t="shared" si="31"/>
        <v>-8.7799999999999994</v>
      </c>
      <c r="AF71" s="34"/>
      <c r="AG71" s="34"/>
      <c r="AH71" s="9"/>
      <c r="AJ71" s="23">
        <f t="shared" si="55"/>
        <v>-24.024866184098357</v>
      </c>
      <c r="AK71" s="46">
        <f t="shared" si="56"/>
        <v>-21.704778754055297</v>
      </c>
      <c r="AL71" s="19">
        <f t="shared" si="49"/>
        <v>-7.9222222222222234</v>
      </c>
      <c r="AM71" s="19">
        <f t="shared" si="28"/>
        <v>-7.3540740740740747</v>
      </c>
      <c r="AN71" s="23">
        <f t="shared" si="35"/>
        <v>-4.8075308641975312</v>
      </c>
      <c r="AO71" s="23">
        <f t="shared" si="36"/>
        <v>-2.5465432098765435</v>
      </c>
      <c r="AP71" s="49">
        <f t="shared" si="37"/>
        <v>-3.1146913580246922</v>
      </c>
      <c r="AQ71" s="24"/>
      <c r="AR71" s="34">
        <f t="shared" si="46"/>
        <v>-0.94823618545505928</v>
      </c>
      <c r="AS71" s="34">
        <f t="shared" ref="AS71:AS81" si="58">AS70</f>
        <v>-4.468</v>
      </c>
      <c r="AT71" s="34"/>
      <c r="AU71" s="34"/>
      <c r="AV71" s="9"/>
    </row>
    <row r="72" spans="1:48">
      <c r="A72" s="7">
        <v>304750</v>
      </c>
      <c r="B72" s="8">
        <f t="shared" si="47"/>
        <v>-304.75</v>
      </c>
      <c r="C72" s="8">
        <f t="shared" si="50"/>
        <v>0.5</v>
      </c>
      <c r="D72" s="8">
        <v>-3.7</v>
      </c>
      <c r="G72" s="23">
        <f t="shared" si="51"/>
        <v>-306.04438268044566</v>
      </c>
      <c r="H72" s="23">
        <f t="shared" si="52"/>
        <v>-305.78659518821866</v>
      </c>
      <c r="I72" s="19">
        <f t="shared" si="57"/>
        <v>-2.7</v>
      </c>
      <c r="J72" s="19">
        <f t="shared" si="24"/>
        <v>-3.2999999999999994</v>
      </c>
      <c r="K72" s="23">
        <f t="shared" si="39"/>
        <v>-3.6999999999999997</v>
      </c>
      <c r="L72" s="23">
        <f t="shared" si="40"/>
        <v>0.40000000000000036</v>
      </c>
      <c r="M72" s="49">
        <f t="shared" si="41"/>
        <v>0.99999999999999956</v>
      </c>
      <c r="N72" s="24"/>
      <c r="O72" s="34">
        <f t="shared" si="44"/>
        <v>-0.22830666210697359</v>
      </c>
      <c r="P72" s="34">
        <f t="shared" si="30"/>
        <v>-0.29899999999999999</v>
      </c>
      <c r="Q72" s="37"/>
      <c r="R72" s="40"/>
      <c r="S72" s="34"/>
      <c r="V72" s="23">
        <f t="shared" si="53"/>
        <v>-234.37945984133694</v>
      </c>
      <c r="W72" s="23">
        <f t="shared" si="54"/>
        <v>-233.60609736465591</v>
      </c>
      <c r="X72" s="19">
        <f t="shared" si="48"/>
        <v>-5.0333333333333332</v>
      </c>
      <c r="Y72" s="19">
        <f t="shared" si="26"/>
        <v>-5.1000000000000005</v>
      </c>
      <c r="Z72" s="23">
        <f t="shared" si="32"/>
        <v>-4.1787037037037029</v>
      </c>
      <c r="AA72" s="23">
        <f t="shared" si="33"/>
        <v>-0.92129629629629761</v>
      </c>
      <c r="AB72" s="49">
        <f t="shared" si="34"/>
        <v>-0.85462962962963029</v>
      </c>
      <c r="AC72" s="24"/>
      <c r="AD72" s="34">
        <f t="shared" si="45"/>
        <v>0.38976043278674999</v>
      </c>
      <c r="AE72" s="34">
        <f t="shared" si="31"/>
        <v>-8.7799999999999994</v>
      </c>
      <c r="AF72" s="34"/>
      <c r="AG72" s="34"/>
      <c r="AH72" s="9"/>
      <c r="AJ72" s="23">
        <f t="shared" si="55"/>
        <v>-19.384691324012209</v>
      </c>
      <c r="AK72" s="23">
        <f t="shared" si="56"/>
        <v>-17.064603893969149</v>
      </c>
      <c r="AL72" s="19">
        <f t="shared" si="49"/>
        <v>-6.1399999999999988</v>
      </c>
      <c r="AM72" s="19"/>
      <c r="AN72" s="19"/>
      <c r="AO72" s="23"/>
      <c r="AP72" s="19"/>
      <c r="AQ72" s="24"/>
      <c r="AR72" s="34">
        <f t="shared" si="46"/>
        <v>-0.93051852259290091</v>
      </c>
      <c r="AS72" s="34">
        <f t="shared" si="58"/>
        <v>-4.468</v>
      </c>
      <c r="AT72" s="34"/>
      <c r="AU72" s="34"/>
      <c r="AV72" s="9"/>
    </row>
    <row r="73" spans="1:48">
      <c r="A73" s="7">
        <v>304250</v>
      </c>
      <c r="B73" s="8">
        <f t="shared" si="47"/>
        <v>-304.25</v>
      </c>
      <c r="C73" s="8">
        <f t="shared" si="50"/>
        <v>0.5</v>
      </c>
      <c r="D73" s="8">
        <v>-3.7</v>
      </c>
      <c r="G73" s="23">
        <f t="shared" si="51"/>
        <v>-305.52880769599165</v>
      </c>
      <c r="H73" s="23">
        <f t="shared" si="52"/>
        <v>-305.27102020376464</v>
      </c>
      <c r="I73" s="19">
        <f t="shared" si="57"/>
        <v>-3.3</v>
      </c>
      <c r="J73" s="19">
        <f t="shared" si="24"/>
        <v>-3.2333333333333329</v>
      </c>
      <c r="K73" s="23">
        <f t="shared" si="39"/>
        <v>-3.7444444444444449</v>
      </c>
      <c r="L73" s="23">
        <f t="shared" si="40"/>
        <v>0.51111111111111196</v>
      </c>
      <c r="M73" s="49">
        <f t="shared" si="41"/>
        <v>0.44444444444444509</v>
      </c>
      <c r="N73" s="24"/>
      <c r="O73" s="34">
        <f t="shared" si="44"/>
        <v>0.45091807030069986</v>
      </c>
      <c r="P73" s="34">
        <f t="shared" si="30"/>
        <v>-0.29899999999999999</v>
      </c>
      <c r="Q73" s="37"/>
      <c r="R73" s="40"/>
      <c r="S73" s="34"/>
      <c r="V73" s="23">
        <f t="shared" si="53"/>
        <v>-232.83273488797488</v>
      </c>
      <c r="W73" s="23">
        <f t="shared" si="54"/>
        <v>-232.05937241129385</v>
      </c>
      <c r="X73" s="19">
        <f t="shared" si="48"/>
        <v>-5.5666666666666664</v>
      </c>
      <c r="Y73" s="19">
        <f t="shared" si="26"/>
        <v>-5.625</v>
      </c>
      <c r="Z73" s="23">
        <f t="shared" si="32"/>
        <v>-4.6824074074074069</v>
      </c>
      <c r="AA73" s="23">
        <f t="shared" si="33"/>
        <v>-0.94259259259259309</v>
      </c>
      <c r="AB73" s="49">
        <f t="shared" si="34"/>
        <v>-0.88425925925925952</v>
      </c>
      <c r="AC73" s="24"/>
      <c r="AD73" s="34">
        <f t="shared" si="45"/>
        <v>0.89052739160892858</v>
      </c>
      <c r="AE73" s="34">
        <f t="shared" si="31"/>
        <v>-8.7799999999999994</v>
      </c>
      <c r="AF73" s="34"/>
      <c r="AG73" s="34"/>
      <c r="AH73" s="9"/>
      <c r="AJ73" s="23">
        <f t="shared" si="55"/>
        <v>-14.744516463926059</v>
      </c>
      <c r="AK73" s="23">
        <f t="shared" si="56"/>
        <v>-12.424429033882999</v>
      </c>
      <c r="AL73" s="19">
        <f t="shared" si="49"/>
        <v>-1.1333333333333333</v>
      </c>
      <c r="AM73" s="19"/>
      <c r="AN73" s="19"/>
      <c r="AO73" s="23"/>
      <c r="AP73" s="19"/>
      <c r="AQ73" s="24"/>
      <c r="AR73" s="34">
        <f t="shared" si="46"/>
        <v>-0.47740090144808583</v>
      </c>
      <c r="AS73" s="34">
        <f t="shared" si="58"/>
        <v>-4.468</v>
      </c>
      <c r="AT73" s="34"/>
      <c r="AU73" s="34"/>
      <c r="AV73" s="9"/>
    </row>
    <row r="74" spans="1:48">
      <c r="A74" s="7">
        <v>303750</v>
      </c>
      <c r="B74" s="8">
        <f t="shared" si="47"/>
        <v>-303.75</v>
      </c>
      <c r="C74" s="8">
        <f t="shared" si="50"/>
        <v>0.5</v>
      </c>
      <c r="D74" s="8">
        <v>-4</v>
      </c>
      <c r="G74" s="23">
        <f t="shared" si="51"/>
        <v>-305.01323271153763</v>
      </c>
      <c r="H74" s="23">
        <f t="shared" si="52"/>
        <v>-304.75544521931062</v>
      </c>
      <c r="I74" s="19">
        <f t="shared" si="57"/>
        <v>-3.7</v>
      </c>
      <c r="J74" s="19">
        <f t="shared" si="24"/>
        <v>-3.5666666666666664</v>
      </c>
      <c r="K74" s="23">
        <f t="shared" si="39"/>
        <v>-3.8333333333333335</v>
      </c>
      <c r="L74" s="23">
        <f t="shared" si="40"/>
        <v>0.26666666666666705</v>
      </c>
      <c r="M74" s="49">
        <f t="shared" si="41"/>
        <v>0.1333333333333333</v>
      </c>
      <c r="N74" s="24"/>
      <c r="O74" s="34">
        <f t="shared" si="44"/>
        <v>0.91915322621854989</v>
      </c>
      <c r="P74" s="34">
        <f t="shared" si="30"/>
        <v>-0.29899999999999999</v>
      </c>
      <c r="Q74" s="37"/>
      <c r="R74" s="40"/>
      <c r="S74" s="34"/>
      <c r="V74" s="23">
        <f t="shared" si="53"/>
        <v>-231.28600993461282</v>
      </c>
      <c r="W74" s="23">
        <f t="shared" si="54"/>
        <v>-230.51264745793179</v>
      </c>
      <c r="X74" s="19">
        <f t="shared" si="48"/>
        <v>-6.2750000000000004</v>
      </c>
      <c r="Y74" s="19">
        <f t="shared" si="26"/>
        <v>-5.4805555555555552</v>
      </c>
      <c r="Z74" s="23">
        <f t="shared" si="32"/>
        <v>-5.1120370370370365</v>
      </c>
      <c r="AA74" s="23">
        <f t="shared" si="33"/>
        <v>-0.36851851851851869</v>
      </c>
      <c r="AB74" s="49">
        <f t="shared" si="34"/>
        <v>-1.1629629629629639</v>
      </c>
      <c r="AC74" s="24"/>
      <c r="AD74" s="34">
        <f t="shared" si="45"/>
        <v>0.97460668678775342</v>
      </c>
      <c r="AE74" s="34">
        <f t="shared" si="31"/>
        <v>-8.7799999999999994</v>
      </c>
      <c r="AF74" s="34"/>
      <c r="AG74" s="34"/>
      <c r="AH74" s="9"/>
      <c r="AJ74" s="23">
        <f t="shared" si="55"/>
        <v>-10.104341603839909</v>
      </c>
      <c r="AK74" s="23">
        <f t="shared" si="56"/>
        <v>-7.7842541737968496</v>
      </c>
      <c r="AL74" s="19">
        <f t="shared" si="49"/>
        <v>-0.18888888888888891</v>
      </c>
      <c r="AM74" s="19"/>
      <c r="AN74" s="19"/>
      <c r="AO74" s="23"/>
      <c r="AP74" s="19"/>
      <c r="AQ74" s="24"/>
      <c r="AR74" s="34">
        <f t="shared" si="46"/>
        <v>0.19909790720430737</v>
      </c>
      <c r="AS74" s="34">
        <f t="shared" si="58"/>
        <v>-4.468</v>
      </c>
      <c r="AT74" s="34"/>
      <c r="AU74" s="34"/>
      <c r="AV74" s="9"/>
    </row>
    <row r="75" spans="1:48">
      <c r="A75" s="7">
        <v>303250</v>
      </c>
      <c r="B75" s="8">
        <f t="shared" si="47"/>
        <v>-303.25</v>
      </c>
      <c r="C75" s="8">
        <f t="shared" si="50"/>
        <v>0.5</v>
      </c>
      <c r="D75" s="8">
        <v>-4.5</v>
      </c>
      <c r="G75" s="23">
        <f t="shared" si="51"/>
        <v>-304.49765772708361</v>
      </c>
      <c r="H75" s="23">
        <f t="shared" si="52"/>
        <v>-304.2398702348566</v>
      </c>
      <c r="I75" s="19">
        <f t="shared" si="57"/>
        <v>-3.7</v>
      </c>
      <c r="J75" s="19">
        <f t="shared" ref="J75:J138" si="59">AVERAGE(I74:I76)</f>
        <v>-3.8000000000000003</v>
      </c>
      <c r="K75" s="23">
        <f t="shared" si="39"/>
        <v>-3.9444444444444446</v>
      </c>
      <c r="L75" s="23">
        <f t="shared" si="40"/>
        <v>0.14444444444444438</v>
      </c>
      <c r="M75" s="49">
        <f t="shared" si="41"/>
        <v>0.24444444444444446</v>
      </c>
      <c r="N75" s="24"/>
      <c r="O75" s="34">
        <f t="shared" si="44"/>
        <v>0.95730637233850369</v>
      </c>
      <c r="P75" s="34">
        <f t="shared" si="30"/>
        <v>-0.29899999999999999</v>
      </c>
      <c r="Q75" s="37"/>
      <c r="R75" s="40"/>
      <c r="S75" s="34"/>
      <c r="V75" s="23">
        <f t="shared" si="53"/>
        <v>-229.73928498125076</v>
      </c>
      <c r="W75" s="23">
        <f t="shared" si="54"/>
        <v>-228.96592250456973</v>
      </c>
      <c r="X75" s="19">
        <f t="shared" si="48"/>
        <v>-4.6000000000000005</v>
      </c>
      <c r="Y75" s="19">
        <f t="shared" ref="Y75:Y138" si="60">AVERAGE(X74:X76)</f>
        <v>-5.5583333333333336</v>
      </c>
      <c r="Z75" s="23">
        <f t="shared" si="32"/>
        <v>-5.3490740740740748</v>
      </c>
      <c r="AA75" s="23">
        <f t="shared" si="33"/>
        <v>-0.20925925925925881</v>
      </c>
      <c r="AB75" s="49">
        <f t="shared" si="34"/>
        <v>0.74907407407407423</v>
      </c>
      <c r="AC75" s="24"/>
      <c r="AD75" s="34">
        <f t="shared" si="45"/>
        <v>0.60265668167177466</v>
      </c>
      <c r="AE75" s="34">
        <f t="shared" si="31"/>
        <v>-8.7799999999999994</v>
      </c>
      <c r="AF75" s="34"/>
      <c r="AG75" s="34"/>
      <c r="AH75" s="9"/>
      <c r="AJ75" s="23">
        <f t="shared" si="55"/>
        <v>-5.4641667437537595</v>
      </c>
      <c r="AK75" s="23">
        <f t="shared" si="56"/>
        <v>-3.1440793137106997</v>
      </c>
      <c r="AL75" s="19">
        <f t="shared" si="49"/>
        <v>6.666666666666668E-2</v>
      </c>
      <c r="AM75" s="19"/>
      <c r="AN75" s="19"/>
      <c r="AO75" s="23"/>
      <c r="AP75" s="19"/>
      <c r="AQ75" s="24"/>
      <c r="AR75" s="34">
        <f t="shared" si="46"/>
        <v>0.78243659234904095</v>
      </c>
      <c r="AS75" s="34">
        <f t="shared" si="58"/>
        <v>-4.468</v>
      </c>
      <c r="AT75" s="34"/>
      <c r="AU75" s="34"/>
      <c r="AV75" s="9"/>
    </row>
    <row r="76" spans="1:48">
      <c r="A76" s="7">
        <v>302750</v>
      </c>
      <c r="B76" s="8">
        <f t="shared" si="47"/>
        <v>-302.75</v>
      </c>
      <c r="C76" s="8">
        <f t="shared" si="50"/>
        <v>0.5</v>
      </c>
      <c r="D76" s="8">
        <v>-4.7</v>
      </c>
      <c r="G76" s="23">
        <f t="shared" si="51"/>
        <v>-303.98208274262959</v>
      </c>
      <c r="H76" s="23">
        <f t="shared" si="52"/>
        <v>-303.72429525040258</v>
      </c>
      <c r="I76" s="19">
        <f t="shared" si="57"/>
        <v>-4</v>
      </c>
      <c r="J76" s="19">
        <f t="shared" si="59"/>
        <v>-4.0666666666666664</v>
      </c>
      <c r="K76" s="23">
        <f t="shared" si="39"/>
        <v>-4</v>
      </c>
      <c r="L76" s="23">
        <f t="shared" si="40"/>
        <v>-6.666666666666643E-2</v>
      </c>
      <c r="M76" s="49">
        <f t="shared" si="41"/>
        <v>0</v>
      </c>
      <c r="N76" s="24"/>
      <c r="O76" s="34">
        <f t="shared" si="44"/>
        <v>0.54752522756604238</v>
      </c>
      <c r="P76" s="34">
        <f t="shared" ref="P76:P139" si="61">P75</f>
        <v>-0.29899999999999999</v>
      </c>
      <c r="Q76" s="37"/>
      <c r="R76" s="40"/>
      <c r="S76" s="34"/>
      <c r="V76" s="23">
        <f t="shared" si="53"/>
        <v>-228.1925600278887</v>
      </c>
      <c r="W76" s="23">
        <f t="shared" si="54"/>
        <v>-227.41919755120767</v>
      </c>
      <c r="X76" s="19">
        <f t="shared" si="48"/>
        <v>-5.8</v>
      </c>
      <c r="Y76" s="19">
        <f t="shared" si="60"/>
        <v>-5.5666666666666664</v>
      </c>
      <c r="Z76" s="23">
        <f t="shared" si="32"/>
        <v>-5.2046296296296299</v>
      </c>
      <c r="AA76" s="23">
        <f t="shared" si="33"/>
        <v>-0.36203703703703649</v>
      </c>
      <c r="AB76" s="49">
        <f t="shared" si="34"/>
        <v>-0.59537037037036988</v>
      </c>
      <c r="AC76" s="24"/>
      <c r="AD76" s="34">
        <f t="shared" si="45"/>
        <v>-5.128308258137787E-2</v>
      </c>
      <c r="AE76" s="34">
        <f t="shared" ref="AE76:AE139" si="62">AE75</f>
        <v>-8.7799999999999994</v>
      </c>
      <c r="AF76" s="34"/>
      <c r="AG76" s="34"/>
      <c r="AH76" s="9"/>
      <c r="AJ76" s="23">
        <f t="shared" si="55"/>
        <v>-0.82399188366760967</v>
      </c>
      <c r="AK76" s="23">
        <f t="shared" si="56"/>
        <v>1.4960955463754502</v>
      </c>
      <c r="AL76" s="19"/>
      <c r="AM76" s="19"/>
      <c r="AN76" s="19"/>
      <c r="AO76" s="23"/>
      <c r="AP76" s="19"/>
      <c r="AQ76" s="24"/>
      <c r="AR76" s="34">
        <f t="shared" si="46"/>
        <v>0.99966450011955554</v>
      </c>
      <c r="AS76" s="34">
        <f t="shared" si="58"/>
        <v>-4.468</v>
      </c>
      <c r="AT76" s="34"/>
      <c r="AU76" s="34"/>
      <c r="AV76" s="9"/>
    </row>
    <row r="77" spans="1:48">
      <c r="A77" s="7">
        <v>302250</v>
      </c>
      <c r="B77" s="8">
        <f t="shared" si="47"/>
        <v>-302.25</v>
      </c>
      <c r="C77" s="8">
        <f t="shared" si="50"/>
        <v>0.5</v>
      </c>
      <c r="D77" s="8">
        <v>-5</v>
      </c>
      <c r="G77" s="23">
        <f t="shared" si="51"/>
        <v>-303.46650775817557</v>
      </c>
      <c r="H77" s="23">
        <f t="shared" si="52"/>
        <v>-303.20872026594856</v>
      </c>
      <c r="I77" s="19">
        <f t="shared" si="57"/>
        <v>-4.5</v>
      </c>
      <c r="J77" s="19">
        <f t="shared" si="59"/>
        <v>-4.3999999999999995</v>
      </c>
      <c r="K77" s="23">
        <f t="shared" si="39"/>
        <v>-4.0666666666666664</v>
      </c>
      <c r="L77" s="23">
        <f t="shared" si="40"/>
        <v>-0.33333333333333304</v>
      </c>
      <c r="M77" s="49">
        <f t="shared" si="41"/>
        <v>-0.43333333333333357</v>
      </c>
      <c r="N77" s="24"/>
      <c r="O77" s="34">
        <f t="shared" si="44"/>
        <v>-0.11844905624965178</v>
      </c>
      <c r="P77" s="34">
        <f t="shared" si="61"/>
        <v>-0.29899999999999999</v>
      </c>
      <c r="Q77" s="37"/>
      <c r="R77" s="40"/>
      <c r="S77" s="34"/>
      <c r="V77" s="23">
        <f t="shared" si="53"/>
        <v>-226.64583507452664</v>
      </c>
      <c r="W77" s="23">
        <f t="shared" si="54"/>
        <v>-225.87247259784561</v>
      </c>
      <c r="X77" s="19">
        <f t="shared" si="48"/>
        <v>-6.3</v>
      </c>
      <c r="Y77" s="19">
        <f t="shared" si="60"/>
        <v>-5.9222222222222216</v>
      </c>
      <c r="Z77" s="23">
        <f t="shared" si="32"/>
        <v>-4.8490740740740748</v>
      </c>
      <c r="AA77" s="23">
        <f t="shared" si="33"/>
        <v>-1.0731481481481469</v>
      </c>
      <c r="AB77" s="49">
        <f t="shared" si="34"/>
        <v>-1.4509259259259251</v>
      </c>
      <c r="AC77" s="24"/>
      <c r="AD77" s="34">
        <f t="shared" si="45"/>
        <v>-0.68122692254672712</v>
      </c>
      <c r="AE77" s="34">
        <f t="shared" si="62"/>
        <v>-8.7799999999999994</v>
      </c>
      <c r="AF77" s="34"/>
      <c r="AG77" s="34"/>
      <c r="AH77" s="9"/>
      <c r="AJ77" s="23">
        <f t="shared" si="55"/>
        <v>3.8161829764185402</v>
      </c>
      <c r="AK77" s="23">
        <f t="shared" si="56"/>
        <v>6.1362704064616</v>
      </c>
      <c r="AL77" s="19"/>
      <c r="AM77" s="19"/>
      <c r="AN77" s="19"/>
      <c r="AO77" s="23"/>
      <c r="AP77" s="19"/>
      <c r="AQ77" s="24"/>
      <c r="AR77" s="34">
        <f t="shared" si="46"/>
        <v>0.74913827825075086</v>
      </c>
      <c r="AS77" s="34">
        <f t="shared" si="58"/>
        <v>-4.468</v>
      </c>
      <c r="AT77" s="34"/>
      <c r="AU77" s="34"/>
      <c r="AV77" s="9"/>
    </row>
    <row r="78" spans="1:48">
      <c r="A78" s="7">
        <v>301750</v>
      </c>
      <c r="B78" s="8">
        <f t="shared" si="47"/>
        <v>-301.75</v>
      </c>
      <c r="C78" s="8">
        <f t="shared" si="50"/>
        <v>0.5</v>
      </c>
      <c r="D78" s="8">
        <v>-4.4000000000000004</v>
      </c>
      <c r="G78" s="23">
        <f t="shared" si="51"/>
        <v>-302.95093277372155</v>
      </c>
      <c r="H78" s="23">
        <f t="shared" si="52"/>
        <v>-302.69314528149454</v>
      </c>
      <c r="I78" s="19">
        <f t="shared" si="57"/>
        <v>-4.7</v>
      </c>
      <c r="J78" s="19">
        <f t="shared" si="59"/>
        <v>-4.7333333333333334</v>
      </c>
      <c r="K78" s="23">
        <f t="shared" si="39"/>
        <v>-4.1333333333333329</v>
      </c>
      <c r="L78" s="23">
        <f t="shared" si="40"/>
        <v>-0.60000000000000053</v>
      </c>
      <c r="M78" s="49">
        <f t="shared" si="41"/>
        <v>-0.56666666666666732</v>
      </c>
      <c r="N78" s="24"/>
      <c r="O78" s="34">
        <f t="shared" si="44"/>
        <v>-0.72899971023151067</v>
      </c>
      <c r="P78" s="34">
        <f t="shared" si="61"/>
        <v>-0.29899999999999999</v>
      </c>
      <c r="Q78" s="37"/>
      <c r="R78" s="40"/>
      <c r="S78" s="34"/>
      <c r="V78" s="23">
        <f t="shared" si="53"/>
        <v>-225.09911012116459</v>
      </c>
      <c r="W78" s="23">
        <f t="shared" si="54"/>
        <v>-224.32574764448356</v>
      </c>
      <c r="X78" s="19">
        <f t="shared" si="48"/>
        <v>-5.666666666666667</v>
      </c>
      <c r="Y78" s="19">
        <f t="shared" si="60"/>
        <v>-5.3888888888888893</v>
      </c>
      <c r="Z78" s="23">
        <f t="shared" si="32"/>
        <v>-4.1601851851851857</v>
      </c>
      <c r="AA78" s="23">
        <f t="shared" si="33"/>
        <v>-1.2287037037037036</v>
      </c>
      <c r="AB78" s="49">
        <f t="shared" si="34"/>
        <v>-1.5064814814814813</v>
      </c>
      <c r="AC78" s="24"/>
      <c r="AD78" s="34">
        <f t="shared" si="45"/>
        <v>-0.99241711445855008</v>
      </c>
      <c r="AE78" s="34">
        <f t="shared" si="62"/>
        <v>-8.7799999999999994</v>
      </c>
      <c r="AF78" s="34"/>
      <c r="AG78" s="34"/>
      <c r="AH78" s="9"/>
      <c r="AJ78" s="23">
        <f t="shared" si="55"/>
        <v>8.4563578365046901</v>
      </c>
      <c r="AK78" s="23">
        <f t="shared" si="56"/>
        <v>10.77644526654775</v>
      </c>
      <c r="AL78" s="19"/>
      <c r="AM78" s="19"/>
      <c r="AN78" s="19"/>
      <c r="AO78" s="23"/>
      <c r="AP78" s="19"/>
      <c r="AQ78" s="24"/>
      <c r="AR78" s="34">
        <f t="shared" si="46"/>
        <v>0.14808193024385691</v>
      </c>
      <c r="AS78" s="34">
        <f t="shared" si="58"/>
        <v>-4.468</v>
      </c>
      <c r="AT78" s="34"/>
      <c r="AU78" s="34"/>
      <c r="AV78" s="9"/>
    </row>
    <row r="79" spans="1:48">
      <c r="A79" s="7">
        <v>301250</v>
      </c>
      <c r="B79" s="8">
        <f t="shared" si="47"/>
        <v>-301.25</v>
      </c>
      <c r="C79" s="8">
        <f t="shared" si="50"/>
        <v>0.5</v>
      </c>
      <c r="D79" s="8">
        <v>-3.3</v>
      </c>
      <c r="G79" s="23">
        <f t="shared" si="51"/>
        <v>-302.43535778926753</v>
      </c>
      <c r="H79" s="23">
        <f t="shared" si="52"/>
        <v>-302.17757029704052</v>
      </c>
      <c r="I79" s="19">
        <f t="shared" si="57"/>
        <v>-5</v>
      </c>
      <c r="J79" s="19">
        <f t="shared" si="59"/>
        <v>-4.7</v>
      </c>
      <c r="K79" s="23">
        <f t="shared" si="39"/>
        <v>-4.2111111111111112</v>
      </c>
      <c r="L79" s="23">
        <f t="shared" si="40"/>
        <v>-0.48888888888888893</v>
      </c>
      <c r="M79" s="49">
        <f t="shared" si="41"/>
        <v>-0.78888888888888875</v>
      </c>
      <c r="N79" s="24"/>
      <c r="O79" s="34">
        <f t="shared" si="44"/>
        <v>-0.99844329786675334</v>
      </c>
      <c r="P79" s="34">
        <f t="shared" si="61"/>
        <v>-0.29899999999999999</v>
      </c>
      <c r="Q79" s="37"/>
      <c r="R79" s="40"/>
      <c r="S79" s="34"/>
      <c r="V79" s="23">
        <f t="shared" si="53"/>
        <v>-223.55238516780253</v>
      </c>
      <c r="W79" s="23">
        <f t="shared" si="54"/>
        <v>-222.7790226911215</v>
      </c>
      <c r="X79" s="19">
        <f t="shared" si="48"/>
        <v>-4.2</v>
      </c>
      <c r="Y79" s="19">
        <f t="shared" si="60"/>
        <v>-4.4222222222222225</v>
      </c>
      <c r="Z79" s="23">
        <f t="shared" ref="Z79:Z142" si="63">AVERAGE(X75:X83)</f>
        <v>-3.4333333333333331</v>
      </c>
      <c r="AA79" s="23">
        <f t="shared" ref="AA79:AA142" si="64">Y79-Z79</f>
        <v>-0.98888888888888937</v>
      </c>
      <c r="AB79" s="49">
        <f t="shared" ref="AB79:AB142" si="65">X79 - Z79</f>
        <v>-0.76666666666666705</v>
      </c>
      <c r="AC79" s="24"/>
      <c r="AD79" s="34">
        <f t="shared" si="45"/>
        <v>-0.83924430902754199</v>
      </c>
      <c r="AE79" s="34">
        <f t="shared" si="62"/>
        <v>-8.7799999999999994</v>
      </c>
      <c r="AF79" s="34"/>
      <c r="AG79" s="34"/>
      <c r="AH79" s="9"/>
      <c r="AJ79" s="23">
        <f t="shared" si="55"/>
        <v>13.09653269659084</v>
      </c>
      <c r="AK79" s="23">
        <f t="shared" si="56"/>
        <v>15.4166201266339</v>
      </c>
      <c r="AL79" s="19"/>
      <c r="AM79" s="19"/>
      <c r="AN79" s="19"/>
      <c r="AO79" s="23"/>
      <c r="AP79" s="19"/>
      <c r="AQ79" s="24"/>
      <c r="AR79" s="34">
        <f t="shared" si="46"/>
        <v>-0.52226359867147387</v>
      </c>
      <c r="AS79" s="34">
        <f t="shared" si="58"/>
        <v>-4.468</v>
      </c>
      <c r="AT79" s="34"/>
      <c r="AU79" s="34"/>
      <c r="AV79" s="9"/>
    </row>
    <row r="80" spans="1:48">
      <c r="A80" s="7">
        <v>300750</v>
      </c>
      <c r="B80" s="8">
        <f t="shared" si="47"/>
        <v>-300.75</v>
      </c>
      <c r="C80" s="8">
        <f t="shared" si="50"/>
        <v>0.5</v>
      </c>
      <c r="D80" s="8">
        <v>-3.9</v>
      </c>
      <c r="G80" s="23">
        <f t="shared" si="51"/>
        <v>-301.91978280481351</v>
      </c>
      <c r="H80" s="23">
        <f t="shared" si="52"/>
        <v>-301.6619953125865</v>
      </c>
      <c r="I80" s="19">
        <f t="shared" si="57"/>
        <v>-4.4000000000000004</v>
      </c>
      <c r="J80" s="19">
        <f t="shared" si="59"/>
        <v>-4.2333333333333334</v>
      </c>
      <c r="K80" s="23">
        <f t="shared" si="39"/>
        <v>-4.3111111111111118</v>
      </c>
      <c r="L80" s="23">
        <f t="shared" si="40"/>
        <v>7.777777777777839E-2</v>
      </c>
      <c r="M80" s="49">
        <f t="shared" si="41"/>
        <v>-8.8888888888888573E-2</v>
      </c>
      <c r="N80" s="24"/>
      <c r="O80" s="34">
        <f t="shared" si="44"/>
        <v>-0.80070416996886162</v>
      </c>
      <c r="P80" s="34">
        <f t="shared" si="61"/>
        <v>-0.29899999999999999</v>
      </c>
      <c r="Q80" s="37"/>
      <c r="R80" s="40"/>
      <c r="S80" s="34"/>
      <c r="V80" s="23">
        <f t="shared" si="53"/>
        <v>-222.00566021444047</v>
      </c>
      <c r="W80" s="23">
        <f t="shared" si="54"/>
        <v>-221.23229773775944</v>
      </c>
      <c r="X80" s="19">
        <f t="shared" si="48"/>
        <v>-3.4</v>
      </c>
      <c r="Y80" s="19">
        <f t="shared" si="60"/>
        <v>-3.1444444444444444</v>
      </c>
      <c r="Z80" s="23">
        <f t="shared" si="63"/>
        <v>-2.9851851851851849</v>
      </c>
      <c r="AA80" s="23">
        <f t="shared" si="64"/>
        <v>-0.15925925925925943</v>
      </c>
      <c r="AB80" s="49">
        <f t="shared" si="65"/>
        <v>-0.41481481481481497</v>
      </c>
      <c r="AC80" s="24"/>
      <c r="AD80" s="34">
        <f t="shared" si="45"/>
        <v>-0.29337976424098527</v>
      </c>
      <c r="AE80" s="34">
        <f t="shared" si="62"/>
        <v>-8.7799999999999994</v>
      </c>
      <c r="AF80" s="34"/>
      <c r="AG80" s="34"/>
      <c r="AH80" s="9"/>
      <c r="AJ80" s="23">
        <f t="shared" si="55"/>
        <v>17.73670755667699</v>
      </c>
      <c r="AK80" s="23">
        <f t="shared" si="56"/>
        <v>20.05679498672005</v>
      </c>
      <c r="AL80" s="19"/>
      <c r="AM80" s="19"/>
      <c r="AN80" s="19"/>
      <c r="AO80" s="23"/>
      <c r="AP80" s="19"/>
      <c r="AQ80" s="24"/>
      <c r="AR80" s="34">
        <f t="shared" si="46"/>
        <v>-0.94823618545506161</v>
      </c>
      <c r="AS80" s="34">
        <f t="shared" si="58"/>
        <v>-4.468</v>
      </c>
      <c r="AT80" s="34"/>
      <c r="AU80" s="34"/>
      <c r="AV80" s="9"/>
    </row>
    <row r="81" spans="1:48">
      <c r="A81" s="7">
        <v>300250</v>
      </c>
      <c r="B81" s="8">
        <f t="shared" si="47"/>
        <v>-300.25</v>
      </c>
      <c r="C81" s="8">
        <f t="shared" si="50"/>
        <v>0.5</v>
      </c>
      <c r="D81" s="8">
        <v>-4.4000000000000004</v>
      </c>
      <c r="G81" s="23">
        <f t="shared" si="51"/>
        <v>-301.40420782035949</v>
      </c>
      <c r="H81" s="23">
        <f t="shared" si="52"/>
        <v>-301.14642032813248</v>
      </c>
      <c r="I81" s="19">
        <f t="shared" si="57"/>
        <v>-3.3</v>
      </c>
      <c r="J81" s="19">
        <f t="shared" si="59"/>
        <v>-3.8666666666666667</v>
      </c>
      <c r="K81" s="23">
        <f t="shared" si="39"/>
        <v>-4.4111111111111114</v>
      </c>
      <c r="L81" s="23">
        <f t="shared" si="40"/>
        <v>0.54444444444444473</v>
      </c>
      <c r="M81" s="49">
        <f t="shared" si="41"/>
        <v>1.1111111111111116</v>
      </c>
      <c r="N81" s="24"/>
      <c r="O81" s="34">
        <f t="shared" si="44"/>
        <v>-0.22830666210699457</v>
      </c>
      <c r="P81" s="34">
        <f t="shared" si="61"/>
        <v>-0.29899999999999999</v>
      </c>
      <c r="Q81" s="37"/>
      <c r="R81" s="40"/>
      <c r="S81" s="34"/>
      <c r="V81" s="23">
        <f t="shared" si="53"/>
        <v>-220.45893526107841</v>
      </c>
      <c r="W81" s="23">
        <f t="shared" si="54"/>
        <v>-219.68557278439738</v>
      </c>
      <c r="X81" s="19">
        <f t="shared" si="48"/>
        <v>-1.8333333333333333</v>
      </c>
      <c r="Y81" s="19">
        <f t="shared" si="60"/>
        <v>-1.5333333333333332</v>
      </c>
      <c r="Z81" s="23">
        <f t="shared" si="63"/>
        <v>-2.4935185185185187</v>
      </c>
      <c r="AA81" s="23">
        <f t="shared" si="64"/>
        <v>0.96018518518518547</v>
      </c>
      <c r="AB81" s="49">
        <f t="shared" si="65"/>
        <v>0.66018518518518543</v>
      </c>
      <c r="AC81" s="24"/>
      <c r="AD81" s="34">
        <f t="shared" si="45"/>
        <v>0.38976043278680866</v>
      </c>
      <c r="AE81" s="34">
        <f t="shared" si="62"/>
        <v>-8.7799999999999994</v>
      </c>
      <c r="AF81" s="34"/>
      <c r="AG81" s="34"/>
      <c r="AH81" s="9"/>
      <c r="AJ81" s="23">
        <f t="shared" si="55"/>
        <v>22.376882416763138</v>
      </c>
      <c r="AK81" s="23">
        <f t="shared" si="56"/>
        <v>24.696969846806198</v>
      </c>
      <c r="AL81" s="19"/>
      <c r="AM81" s="19"/>
      <c r="AN81" s="19"/>
      <c r="AO81" s="23"/>
      <c r="AP81" s="19"/>
      <c r="AQ81" s="24"/>
      <c r="AR81" s="34">
        <f t="shared" si="46"/>
        <v>-0.93051852259289858</v>
      </c>
      <c r="AS81" s="34">
        <f t="shared" si="58"/>
        <v>-4.468</v>
      </c>
      <c r="AT81" s="34"/>
      <c r="AU81" s="34"/>
      <c r="AV81" s="9"/>
    </row>
    <row r="82" spans="1:48">
      <c r="A82" s="7">
        <v>299750</v>
      </c>
      <c r="B82" s="8">
        <f t="shared" si="47"/>
        <v>-299.75</v>
      </c>
      <c r="C82" s="8">
        <f t="shared" si="50"/>
        <v>0.5</v>
      </c>
      <c r="D82" s="8">
        <v>-4.5999999999999996</v>
      </c>
      <c r="G82" s="23">
        <f t="shared" si="51"/>
        <v>-300.88863283590547</v>
      </c>
      <c r="H82" s="23">
        <f t="shared" si="52"/>
        <v>-300.63084534367846</v>
      </c>
      <c r="I82" s="19">
        <f t="shared" si="57"/>
        <v>-3.9</v>
      </c>
      <c r="J82" s="19">
        <f t="shared" si="59"/>
        <v>-3.8666666666666667</v>
      </c>
      <c r="K82" s="23">
        <f t="shared" ref="K82:K145" si="66">AVERAGE(I78:I86)</f>
        <v>-4.5555555555555545</v>
      </c>
      <c r="L82" s="23">
        <f t="shared" ref="L82:L145" si="67">J82-K82</f>
        <v>0.68888888888888777</v>
      </c>
      <c r="M82" s="49">
        <f t="shared" ref="M82:M145" si="68">I82 - K82</f>
        <v>0.65555555555555456</v>
      </c>
      <c r="N82" s="24"/>
      <c r="O82" s="34">
        <f t="shared" si="44"/>
        <v>0.45091807030073133</v>
      </c>
      <c r="P82" s="34">
        <f t="shared" si="61"/>
        <v>-0.29899999999999999</v>
      </c>
      <c r="Q82" s="37"/>
      <c r="R82" s="40"/>
      <c r="S82" s="34"/>
      <c r="V82" s="23">
        <f t="shared" si="53"/>
        <v>-218.91221030771635</v>
      </c>
      <c r="W82" s="23">
        <f t="shared" si="54"/>
        <v>-218.13884783103532</v>
      </c>
      <c r="X82" s="19">
        <f t="shared" si="48"/>
        <v>0.6333333333333333</v>
      </c>
      <c r="Y82" s="19">
        <f t="shared" si="60"/>
        <v>-0.31111111111111112</v>
      </c>
      <c r="Z82" s="23">
        <f t="shared" si="63"/>
        <v>-2.0083333333333333</v>
      </c>
      <c r="AA82" s="23">
        <f t="shared" si="64"/>
        <v>1.6972222222222222</v>
      </c>
      <c r="AB82" s="49">
        <f t="shared" si="65"/>
        <v>2.6416666666666666</v>
      </c>
      <c r="AC82" s="24"/>
      <c r="AD82" s="34">
        <f t="shared" si="45"/>
        <v>0.89052739160895111</v>
      </c>
      <c r="AE82" s="34">
        <f t="shared" si="62"/>
        <v>-8.7799999999999994</v>
      </c>
      <c r="AF82" s="34"/>
      <c r="AG82" s="34"/>
      <c r="AH82" s="9"/>
      <c r="AJ82" s="23"/>
      <c r="AK82" s="23"/>
      <c r="AL82" s="19"/>
      <c r="AM82" s="19"/>
      <c r="AN82" s="19"/>
      <c r="AO82" s="23"/>
      <c r="AP82" s="19"/>
      <c r="AQ82" s="24"/>
      <c r="AR82" s="34"/>
      <c r="AS82" s="34"/>
      <c r="AT82" s="34"/>
      <c r="AU82" s="34"/>
      <c r="AV82" s="9"/>
    </row>
    <row r="83" spans="1:48">
      <c r="A83" s="7">
        <v>299250</v>
      </c>
      <c r="B83" s="8">
        <f t="shared" si="47"/>
        <v>-299.25</v>
      </c>
      <c r="C83" s="8">
        <f t="shared" si="50"/>
        <v>0.5</v>
      </c>
      <c r="D83" s="8">
        <v>-4.9000000000000004</v>
      </c>
      <c r="G83" s="23">
        <f t="shared" si="51"/>
        <v>-300.37305785145145</v>
      </c>
      <c r="H83" s="23">
        <f t="shared" si="52"/>
        <v>-300.11527035922444</v>
      </c>
      <c r="I83" s="19">
        <f t="shared" si="57"/>
        <v>-4.4000000000000004</v>
      </c>
      <c r="J83" s="19">
        <f t="shared" si="59"/>
        <v>-4.3</v>
      </c>
      <c r="K83" s="23">
        <f t="shared" si="66"/>
        <v>-4.6444444444444439</v>
      </c>
      <c r="L83" s="23">
        <f t="shared" si="67"/>
        <v>0.34444444444444411</v>
      </c>
      <c r="M83" s="49">
        <f t="shared" si="68"/>
        <v>0.24444444444444358</v>
      </c>
      <c r="N83" s="24"/>
      <c r="O83" s="34">
        <f t="shared" si="44"/>
        <v>0.91915322621856377</v>
      </c>
      <c r="P83" s="34">
        <f t="shared" si="61"/>
        <v>-0.29899999999999999</v>
      </c>
      <c r="Q83" s="37"/>
      <c r="R83" s="40"/>
      <c r="S83" s="34"/>
      <c r="V83" s="23">
        <f t="shared" si="53"/>
        <v>-217.36548535435429</v>
      </c>
      <c r="W83" s="23">
        <f t="shared" si="54"/>
        <v>-216.59212287767326</v>
      </c>
      <c r="X83" s="19">
        <f t="shared" si="48"/>
        <v>0.26666666666666666</v>
      </c>
      <c r="Y83" s="19">
        <f t="shared" si="60"/>
        <v>0.11111111111111109</v>
      </c>
      <c r="Z83" s="23">
        <f t="shared" si="63"/>
        <v>-1.6749999999999998</v>
      </c>
      <c r="AA83" s="23">
        <f t="shared" si="64"/>
        <v>1.786111111111111</v>
      </c>
      <c r="AB83" s="49">
        <f t="shared" si="65"/>
        <v>1.9416666666666664</v>
      </c>
      <c r="AC83" s="24"/>
      <c r="AD83" s="34">
        <f t="shared" si="45"/>
        <v>0.9746066867877391</v>
      </c>
      <c r="AE83" s="34">
        <f t="shared" si="62"/>
        <v>-8.7799999999999994</v>
      </c>
      <c r="AF83" s="34"/>
      <c r="AG83" s="34"/>
      <c r="AH83" s="9"/>
      <c r="AJ83" s="23"/>
      <c r="AK83" s="23"/>
      <c r="AL83" s="19"/>
      <c r="AM83" s="19"/>
      <c r="AN83" s="19"/>
      <c r="AO83" s="23"/>
      <c r="AP83" s="19"/>
      <c r="AQ83" s="24"/>
      <c r="AR83" s="34"/>
      <c r="AS83" s="34"/>
      <c r="AT83" s="34"/>
      <c r="AU83" s="34"/>
      <c r="AV83" s="9"/>
    </row>
    <row r="84" spans="1:48">
      <c r="A84" s="7">
        <v>298750</v>
      </c>
      <c r="B84" s="8">
        <f t="shared" si="47"/>
        <v>-298.75</v>
      </c>
      <c r="C84" s="8">
        <f t="shared" si="50"/>
        <v>0.5</v>
      </c>
      <c r="D84" s="8">
        <v>-5.8</v>
      </c>
      <c r="G84" s="23">
        <f t="shared" si="51"/>
        <v>-299.85748286699743</v>
      </c>
      <c r="H84" s="23">
        <f t="shared" si="52"/>
        <v>-299.59969537477042</v>
      </c>
      <c r="I84" s="19">
        <f t="shared" si="57"/>
        <v>-4.5999999999999996</v>
      </c>
      <c r="J84" s="19">
        <f t="shared" si="59"/>
        <v>-4.6333333333333337</v>
      </c>
      <c r="K84" s="23">
        <f t="shared" si="66"/>
        <v>-4.6888888888888882</v>
      </c>
      <c r="L84" s="23">
        <f t="shared" si="67"/>
        <v>5.555555555555447E-2</v>
      </c>
      <c r="M84" s="49">
        <f t="shared" si="68"/>
        <v>8.8888888888888573E-2</v>
      </c>
      <c r="N84" s="24"/>
      <c r="O84" s="34">
        <f t="shared" si="44"/>
        <v>0.9573063723385099</v>
      </c>
      <c r="P84" s="34">
        <f t="shared" si="61"/>
        <v>-0.29899999999999999</v>
      </c>
      <c r="Q84" s="37"/>
      <c r="R84" s="40"/>
      <c r="S84" s="34"/>
      <c r="V84" s="23">
        <f t="shared" si="53"/>
        <v>-215.81876040099223</v>
      </c>
      <c r="W84" s="23">
        <f t="shared" si="54"/>
        <v>-215.0453979243112</v>
      </c>
      <c r="X84" s="19">
        <f t="shared" si="48"/>
        <v>-0.56666666666666665</v>
      </c>
      <c r="Y84" s="19">
        <f t="shared" si="60"/>
        <v>-0.55833333333333335</v>
      </c>
      <c r="Z84" s="23">
        <f t="shared" si="63"/>
        <v>-1.5379629629629628</v>
      </c>
      <c r="AA84" s="23">
        <f t="shared" si="64"/>
        <v>0.97962962962962941</v>
      </c>
      <c r="AB84" s="49">
        <f t="shared" si="65"/>
        <v>0.9712962962962961</v>
      </c>
      <c r="AC84" s="24"/>
      <c r="AD84" s="34">
        <f t="shared" si="45"/>
        <v>0.60265668167173514</v>
      </c>
      <c r="AE84" s="34">
        <f t="shared" si="62"/>
        <v>-8.7799999999999994</v>
      </c>
      <c r="AF84" s="34"/>
      <c r="AG84" s="34"/>
      <c r="AH84" s="9"/>
      <c r="AJ84" s="23"/>
      <c r="AK84" s="23"/>
      <c r="AL84" s="19"/>
      <c r="AM84" s="19"/>
      <c r="AN84" s="19"/>
      <c r="AO84" s="23"/>
      <c r="AP84" s="19"/>
      <c r="AQ84" s="24"/>
      <c r="AR84" s="34"/>
      <c r="AS84" s="34"/>
      <c r="AT84" s="34"/>
      <c r="AU84" s="34"/>
      <c r="AV84" s="9"/>
    </row>
    <row r="85" spans="1:48">
      <c r="A85" s="7">
        <v>298250</v>
      </c>
      <c r="B85" s="8">
        <f t="shared" si="47"/>
        <v>-298.25</v>
      </c>
      <c r="C85" s="8">
        <f t="shared" si="50"/>
        <v>0.5</v>
      </c>
      <c r="D85" s="8">
        <v>-5.5</v>
      </c>
      <c r="G85" s="23">
        <f t="shared" si="51"/>
        <v>-299.34190788254341</v>
      </c>
      <c r="H85" s="23">
        <f t="shared" si="52"/>
        <v>-299.0841203903164</v>
      </c>
      <c r="I85" s="19">
        <f t="shared" si="57"/>
        <v>-4.9000000000000004</v>
      </c>
      <c r="J85" s="19">
        <f t="shared" si="59"/>
        <v>-5.1000000000000005</v>
      </c>
      <c r="K85" s="23">
        <f t="shared" si="66"/>
        <v>-4.7666666666666675</v>
      </c>
      <c r="L85" s="23">
        <f t="shared" si="67"/>
        <v>-0.33333333333333304</v>
      </c>
      <c r="M85" s="49">
        <f t="shared" si="68"/>
        <v>-0.13333333333333286</v>
      </c>
      <c r="N85" s="24"/>
      <c r="O85" s="34">
        <f t="shared" si="44"/>
        <v>0.54752522756601285</v>
      </c>
      <c r="P85" s="34">
        <f t="shared" si="61"/>
        <v>-0.29899999999999999</v>
      </c>
      <c r="Q85" s="37"/>
      <c r="R85" s="40"/>
      <c r="S85" s="34"/>
      <c r="V85" s="23">
        <f t="shared" si="53"/>
        <v>-214.27203544763017</v>
      </c>
      <c r="W85" s="23">
        <f t="shared" si="54"/>
        <v>-213.49867297094914</v>
      </c>
      <c r="X85" s="19">
        <f t="shared" si="48"/>
        <v>-1.375</v>
      </c>
      <c r="Y85" s="19">
        <f t="shared" si="60"/>
        <v>-1.2916666666666667</v>
      </c>
      <c r="Z85" s="23">
        <f t="shared" si="63"/>
        <v>-1.5416666666666667</v>
      </c>
      <c r="AA85" s="23">
        <f t="shared" si="64"/>
        <v>0.25</v>
      </c>
      <c r="AB85" s="49">
        <f t="shared" si="65"/>
        <v>0.16666666666666674</v>
      </c>
      <c r="AC85" s="24"/>
      <c r="AD85" s="34">
        <f t="shared" si="45"/>
        <v>-5.1283082581427296E-2</v>
      </c>
      <c r="AE85" s="34">
        <f t="shared" si="62"/>
        <v>-8.7799999999999994</v>
      </c>
      <c r="AF85" s="34"/>
      <c r="AG85" s="34"/>
      <c r="AH85" s="9"/>
      <c r="AJ85" s="23"/>
      <c r="AK85" s="23"/>
      <c r="AL85" s="19"/>
      <c r="AM85" s="19"/>
      <c r="AN85" s="19"/>
      <c r="AO85" s="23"/>
      <c r="AP85" s="19"/>
      <c r="AQ85" s="24"/>
      <c r="AR85" s="34"/>
      <c r="AS85" s="34"/>
      <c r="AT85" s="34"/>
      <c r="AU85" s="34"/>
      <c r="AV85" s="9"/>
    </row>
    <row r="86" spans="1:48">
      <c r="A86" s="7">
        <v>297750</v>
      </c>
      <c r="B86" s="8">
        <f t="shared" si="47"/>
        <v>-297.75</v>
      </c>
      <c r="C86" s="8">
        <f t="shared" si="50"/>
        <v>0.5</v>
      </c>
      <c r="D86" s="8">
        <v>-5.4</v>
      </c>
      <c r="G86" s="23">
        <f t="shared" si="51"/>
        <v>-298.82633289808939</v>
      </c>
      <c r="H86" s="23">
        <f t="shared" si="52"/>
        <v>-298.56854540586238</v>
      </c>
      <c r="I86" s="19">
        <f t="shared" si="57"/>
        <v>-5.8</v>
      </c>
      <c r="J86" s="19">
        <f t="shared" si="59"/>
        <v>-5.3999999999999995</v>
      </c>
      <c r="K86" s="23">
        <f t="shared" si="66"/>
        <v>-4.8666666666666671</v>
      </c>
      <c r="L86" s="23">
        <f t="shared" si="67"/>
        <v>-0.53333333333333233</v>
      </c>
      <c r="M86" s="49">
        <f t="shared" si="68"/>
        <v>-0.93333333333333268</v>
      </c>
      <c r="N86" s="24"/>
      <c r="O86" s="34">
        <f t="shared" si="44"/>
        <v>-0.11844905624968682</v>
      </c>
      <c r="P86" s="34">
        <f t="shared" si="61"/>
        <v>-0.29899999999999999</v>
      </c>
      <c r="Q86" s="37"/>
      <c r="R86" s="40"/>
      <c r="S86" s="34"/>
      <c r="V86" s="23">
        <f t="shared" si="53"/>
        <v>-212.72531049426811</v>
      </c>
      <c r="W86" s="23">
        <f t="shared" si="54"/>
        <v>-211.95194801758709</v>
      </c>
      <c r="X86" s="19">
        <f t="shared" si="48"/>
        <v>-1.9333333333333336</v>
      </c>
      <c r="Y86" s="19">
        <f t="shared" si="60"/>
        <v>-1.9916666666666665</v>
      </c>
      <c r="Z86" s="23">
        <f t="shared" si="63"/>
        <v>-1.715740740740741</v>
      </c>
      <c r="AA86" s="23">
        <f t="shared" si="64"/>
        <v>-0.27592592592592546</v>
      </c>
      <c r="AB86" s="49">
        <f t="shared" si="65"/>
        <v>-0.21759259259259256</v>
      </c>
      <c r="AC86" s="24"/>
      <c r="AD86" s="34">
        <f t="shared" si="45"/>
        <v>-0.68122692254677375</v>
      </c>
      <c r="AE86" s="34">
        <f t="shared" si="62"/>
        <v>-8.7799999999999994</v>
      </c>
      <c r="AF86" s="34"/>
      <c r="AG86" s="34"/>
      <c r="AH86" s="9"/>
      <c r="AJ86" s="23"/>
      <c r="AK86" s="23"/>
      <c r="AL86" s="19"/>
      <c r="AM86" s="19"/>
      <c r="AN86" s="19"/>
      <c r="AO86" s="23"/>
      <c r="AP86" s="19"/>
      <c r="AQ86" s="24"/>
      <c r="AR86" s="34"/>
      <c r="AS86" s="34"/>
      <c r="AT86" s="34"/>
      <c r="AU86" s="34"/>
      <c r="AV86" s="9"/>
    </row>
    <row r="87" spans="1:48">
      <c r="A87" s="7">
        <v>297250</v>
      </c>
      <c r="B87" s="8">
        <f t="shared" si="47"/>
        <v>-297.25</v>
      </c>
      <c r="C87" s="8">
        <f t="shared" si="50"/>
        <v>0.5</v>
      </c>
      <c r="D87" s="8">
        <v>-5.0999999999999996</v>
      </c>
      <c r="G87" s="23">
        <f t="shared" si="51"/>
        <v>-298.31075791363537</v>
      </c>
      <c r="H87" s="23">
        <f t="shared" si="52"/>
        <v>-298.05297042140836</v>
      </c>
      <c r="I87" s="19">
        <f t="shared" si="57"/>
        <v>-5.5</v>
      </c>
      <c r="J87" s="19">
        <f t="shared" si="59"/>
        <v>-5.5666666666666673</v>
      </c>
      <c r="K87" s="23">
        <f t="shared" si="66"/>
        <v>-4.9000000000000012</v>
      </c>
      <c r="L87" s="23">
        <f t="shared" si="67"/>
        <v>-0.66666666666666607</v>
      </c>
      <c r="M87" s="49">
        <f t="shared" si="68"/>
        <v>-0.59999999999999876</v>
      </c>
      <c r="N87" s="24"/>
      <c r="O87" s="34">
        <f t="shared" si="44"/>
        <v>-0.72899971023157373</v>
      </c>
      <c r="P87" s="34">
        <f t="shared" si="61"/>
        <v>-0.29899999999999999</v>
      </c>
      <c r="Q87" s="37"/>
      <c r="R87" s="40"/>
      <c r="S87" s="34"/>
      <c r="V87" s="23">
        <f t="shared" si="53"/>
        <v>-211.17858554090606</v>
      </c>
      <c r="W87" s="23">
        <f t="shared" si="54"/>
        <v>-210.40522306422503</v>
      </c>
      <c r="X87" s="19">
        <f t="shared" si="48"/>
        <v>-2.6666666666666665</v>
      </c>
      <c r="Y87" s="19">
        <f t="shared" si="60"/>
        <v>-2.5222222222222221</v>
      </c>
      <c r="Z87" s="23">
        <f t="shared" si="63"/>
        <v>-2.2157407407407406</v>
      </c>
      <c r="AA87" s="23">
        <f t="shared" si="64"/>
        <v>-0.30648148148148158</v>
      </c>
      <c r="AB87" s="49">
        <f t="shared" si="65"/>
        <v>-0.45092592592592595</v>
      </c>
      <c r="AC87" s="24"/>
      <c r="AD87" s="34">
        <f t="shared" si="45"/>
        <v>-0.99241711445855785</v>
      </c>
      <c r="AE87" s="34">
        <f t="shared" si="62"/>
        <v>-8.7799999999999994</v>
      </c>
      <c r="AF87" s="34"/>
      <c r="AG87" s="34"/>
      <c r="AH87" s="9"/>
      <c r="AJ87" s="23"/>
      <c r="AK87" s="23"/>
      <c r="AL87" s="19"/>
      <c r="AM87" s="19"/>
      <c r="AN87" s="19"/>
      <c r="AO87" s="23"/>
      <c r="AP87" s="19"/>
      <c r="AQ87" s="24"/>
      <c r="AR87" s="34"/>
      <c r="AS87" s="34"/>
      <c r="AT87" s="34"/>
      <c r="AU87" s="34"/>
      <c r="AV87" s="9"/>
    </row>
    <row r="88" spans="1:48">
      <c r="A88" s="7">
        <v>296750</v>
      </c>
      <c r="B88" s="8">
        <f t="shared" si="47"/>
        <v>-296.75</v>
      </c>
      <c r="C88" s="8">
        <f t="shared" si="50"/>
        <v>0.5</v>
      </c>
      <c r="D88" s="8">
        <v>-4.4000000000000004</v>
      </c>
      <c r="G88" s="23">
        <f t="shared" si="51"/>
        <v>-297.79518292918135</v>
      </c>
      <c r="H88" s="23">
        <f t="shared" si="52"/>
        <v>-297.53739543695434</v>
      </c>
      <c r="I88" s="19">
        <f t="shared" si="57"/>
        <v>-5.4</v>
      </c>
      <c r="J88" s="19">
        <f t="shared" si="59"/>
        <v>-5.333333333333333</v>
      </c>
      <c r="K88" s="23">
        <f t="shared" si="66"/>
        <v>-5.0666666666666673</v>
      </c>
      <c r="L88" s="23">
        <f t="shared" si="67"/>
        <v>-0.26666666666666572</v>
      </c>
      <c r="M88" s="49">
        <f t="shared" si="68"/>
        <v>-0.33333333333333304</v>
      </c>
      <c r="N88" s="24"/>
      <c r="O88" s="34">
        <f t="shared" si="44"/>
        <v>-0.99844329786675534</v>
      </c>
      <c r="P88" s="34">
        <f t="shared" si="61"/>
        <v>-0.29899999999999999</v>
      </c>
      <c r="Q88" s="37"/>
      <c r="R88" s="40"/>
      <c r="S88" s="34"/>
      <c r="V88" s="23">
        <f t="shared" si="53"/>
        <v>-209.631860587544</v>
      </c>
      <c r="W88" s="23">
        <f t="shared" si="54"/>
        <v>-208.85849811086297</v>
      </c>
      <c r="X88" s="19">
        <f t="shared" si="48"/>
        <v>-2.9666666666666663</v>
      </c>
      <c r="Y88" s="19">
        <f t="shared" si="60"/>
        <v>-3.0222222222222221</v>
      </c>
      <c r="Z88" s="23">
        <f t="shared" si="63"/>
        <v>-2.4787037037037036</v>
      </c>
      <c r="AA88" s="23">
        <f t="shared" si="64"/>
        <v>-0.54351851851851851</v>
      </c>
      <c r="AB88" s="49">
        <f t="shared" si="65"/>
        <v>-0.48796296296296271</v>
      </c>
      <c r="AC88" s="24"/>
      <c r="AD88" s="34">
        <f t="shared" si="45"/>
        <v>-0.83924430902750735</v>
      </c>
      <c r="AE88" s="34">
        <f t="shared" si="62"/>
        <v>-8.7799999999999994</v>
      </c>
      <c r="AF88" s="34"/>
      <c r="AG88" s="34"/>
      <c r="AH88" s="9"/>
      <c r="AJ88" s="23"/>
      <c r="AK88" s="23"/>
      <c r="AL88" s="19"/>
      <c r="AM88" s="19"/>
      <c r="AN88" s="19"/>
      <c r="AO88" s="23"/>
      <c r="AP88" s="19"/>
      <c r="AQ88" s="24"/>
      <c r="AR88" s="34"/>
      <c r="AS88" s="34"/>
      <c r="AT88" s="34"/>
      <c r="AU88" s="34"/>
      <c r="AV88" s="9"/>
    </row>
    <row r="89" spans="1:48">
      <c r="A89" s="7">
        <v>296250</v>
      </c>
      <c r="B89" s="8">
        <f t="shared" si="47"/>
        <v>-296.25</v>
      </c>
      <c r="C89" s="8">
        <f t="shared" si="50"/>
        <v>0.5</v>
      </c>
      <c r="D89" s="8">
        <v>-4</v>
      </c>
      <c r="G89" s="23">
        <f t="shared" si="51"/>
        <v>-297.27960794472733</v>
      </c>
      <c r="H89" s="23">
        <f t="shared" si="52"/>
        <v>-297.02182045250032</v>
      </c>
      <c r="I89" s="19">
        <f t="shared" si="57"/>
        <v>-5.0999999999999996</v>
      </c>
      <c r="J89" s="19">
        <f t="shared" si="59"/>
        <v>-4.8999999999999995</v>
      </c>
      <c r="K89" s="23">
        <f t="shared" si="66"/>
        <v>-5.155555555555555</v>
      </c>
      <c r="L89" s="23">
        <f t="shared" si="67"/>
        <v>0.25555555555555554</v>
      </c>
      <c r="M89" s="49">
        <f t="shared" si="68"/>
        <v>5.5555555555555358E-2</v>
      </c>
      <c r="N89" s="24"/>
      <c r="O89" s="34">
        <f t="shared" si="44"/>
        <v>-0.80070416996887461</v>
      </c>
      <c r="P89" s="34">
        <f t="shared" si="61"/>
        <v>-0.29899999999999999</v>
      </c>
      <c r="Q89" s="37"/>
      <c r="R89" s="40"/>
      <c r="S89" s="34"/>
      <c r="V89" s="23">
        <f t="shared" si="53"/>
        <v>-208.08513563418194</v>
      </c>
      <c r="W89" s="23">
        <f t="shared" si="54"/>
        <v>-207.31177315750091</v>
      </c>
      <c r="X89" s="19">
        <f t="shared" si="48"/>
        <v>-3.4333333333333336</v>
      </c>
      <c r="Y89" s="19">
        <f t="shared" si="60"/>
        <v>-3.2666666666666671</v>
      </c>
      <c r="Z89" s="23">
        <f t="shared" si="63"/>
        <v>-2.5342592592592594</v>
      </c>
      <c r="AA89" s="23">
        <f t="shared" si="64"/>
        <v>-0.73240740740740762</v>
      </c>
      <c r="AB89" s="49">
        <f t="shared" si="65"/>
        <v>-0.89907407407407414</v>
      </c>
      <c r="AC89" s="24"/>
      <c r="AD89" s="34">
        <f t="shared" si="45"/>
        <v>-0.29337976424093792</v>
      </c>
      <c r="AE89" s="34">
        <f t="shared" si="62"/>
        <v>-8.7799999999999994</v>
      </c>
      <c r="AF89" s="34"/>
      <c r="AG89" s="34"/>
      <c r="AH89" s="9"/>
      <c r="AJ89" s="23"/>
      <c r="AK89" s="23"/>
      <c r="AL89" s="19"/>
      <c r="AM89" s="19"/>
      <c r="AN89" s="19"/>
      <c r="AO89" s="23"/>
      <c r="AP89" s="19"/>
      <c r="AQ89" s="24"/>
      <c r="AR89" s="34"/>
      <c r="AS89" s="34"/>
      <c r="AT89" s="34"/>
      <c r="AU89" s="34"/>
      <c r="AV89" s="9"/>
    </row>
    <row r="90" spans="1:48">
      <c r="A90" s="7">
        <v>295750</v>
      </c>
      <c r="B90" s="8">
        <f t="shared" si="47"/>
        <v>-295.75</v>
      </c>
      <c r="C90" s="8">
        <f t="shared" si="50"/>
        <v>0.5</v>
      </c>
      <c r="D90" s="8">
        <v>-4.2</v>
      </c>
      <c r="G90" s="23">
        <f t="shared" si="51"/>
        <v>-296.76403296027331</v>
      </c>
      <c r="H90" s="23">
        <f t="shared" si="52"/>
        <v>-296.5062454680463</v>
      </c>
      <c r="I90" s="19">
        <f t="shared" si="57"/>
        <v>-4.2</v>
      </c>
      <c r="J90" s="19">
        <f t="shared" si="59"/>
        <v>-4.5</v>
      </c>
      <c r="K90" s="23">
        <f t="shared" si="66"/>
        <v>-5.1333333333333337</v>
      </c>
      <c r="L90" s="23">
        <f t="shared" si="67"/>
        <v>0.63333333333333375</v>
      </c>
      <c r="M90" s="49">
        <f t="shared" si="68"/>
        <v>0.93333333333333357</v>
      </c>
      <c r="N90" s="24"/>
      <c r="O90" s="34">
        <f t="shared" si="44"/>
        <v>-0.2283066621069049</v>
      </c>
      <c r="P90" s="34">
        <f t="shared" si="61"/>
        <v>-0.29899999999999999</v>
      </c>
      <c r="Q90" s="37"/>
      <c r="R90" s="40"/>
      <c r="S90" s="34"/>
      <c r="V90" s="23">
        <f t="shared" si="53"/>
        <v>-206.53841068081988</v>
      </c>
      <c r="W90" s="23">
        <f t="shared" si="54"/>
        <v>-205.76504820413885</v>
      </c>
      <c r="X90" s="19">
        <f t="shared" si="48"/>
        <v>-3.4</v>
      </c>
      <c r="Y90" s="19">
        <f t="shared" si="60"/>
        <v>-3.5666666666666669</v>
      </c>
      <c r="Z90" s="23">
        <f t="shared" si="63"/>
        <v>-2.3703703703703702</v>
      </c>
      <c r="AA90" s="23">
        <f t="shared" si="64"/>
        <v>-1.1962962962962966</v>
      </c>
      <c r="AB90" s="49">
        <f t="shared" si="65"/>
        <v>-1.0296296296296297</v>
      </c>
      <c r="AC90" s="24"/>
      <c r="AD90" s="34">
        <f t="shared" si="45"/>
        <v>0.38976043278685424</v>
      </c>
      <c r="AE90" s="34">
        <f t="shared" si="62"/>
        <v>-8.7799999999999994</v>
      </c>
      <c r="AF90" s="34"/>
      <c r="AG90" s="34"/>
      <c r="AH90" s="9"/>
      <c r="AJ90" s="23"/>
      <c r="AK90" s="23"/>
      <c r="AL90" s="19"/>
      <c r="AM90" s="19"/>
      <c r="AN90" s="19"/>
      <c r="AO90" s="23"/>
      <c r="AP90" s="19"/>
      <c r="AQ90" s="24"/>
      <c r="AR90" s="34"/>
      <c r="AS90" s="34"/>
      <c r="AT90" s="34"/>
      <c r="AU90" s="34"/>
      <c r="AV90" s="9"/>
    </row>
    <row r="91" spans="1:48">
      <c r="A91" s="7">
        <v>295250</v>
      </c>
      <c r="B91" s="8">
        <f t="shared" si="47"/>
        <v>-295.25</v>
      </c>
      <c r="C91" s="8">
        <f t="shared" si="50"/>
        <v>0.5</v>
      </c>
      <c r="D91" s="8">
        <v>-5.9</v>
      </c>
      <c r="G91" s="23">
        <f t="shared" si="51"/>
        <v>-296.24845797581929</v>
      </c>
      <c r="H91" s="23">
        <f t="shared" si="52"/>
        <v>-295.99067048359228</v>
      </c>
      <c r="I91" s="19">
        <f t="shared" si="57"/>
        <v>-4.2</v>
      </c>
      <c r="J91" s="19">
        <f t="shared" si="59"/>
        <v>-4.7666666666666666</v>
      </c>
      <c r="K91" s="23">
        <f t="shared" si="66"/>
        <v>-5.0444444444444443</v>
      </c>
      <c r="L91" s="23">
        <f t="shared" si="67"/>
        <v>0.27777777777777768</v>
      </c>
      <c r="M91" s="49">
        <f t="shared" si="68"/>
        <v>0.84444444444444411</v>
      </c>
      <c r="N91" s="24"/>
      <c r="O91" s="34">
        <f t="shared" si="44"/>
        <v>0.45091807030076286</v>
      </c>
      <c r="P91" s="34">
        <f t="shared" si="61"/>
        <v>-0.29899999999999999</v>
      </c>
      <c r="Q91" s="37"/>
      <c r="R91" s="40"/>
      <c r="S91" s="34"/>
      <c r="V91" s="23">
        <f t="shared" si="53"/>
        <v>-204.99168572745782</v>
      </c>
      <c r="W91" s="23">
        <f t="shared" si="54"/>
        <v>-204.21832325077679</v>
      </c>
      <c r="X91" s="19">
        <f t="shared" si="48"/>
        <v>-3.8666666666666667</v>
      </c>
      <c r="Y91" s="19">
        <f t="shared" si="60"/>
        <v>-3.1222222222222222</v>
      </c>
      <c r="Z91" s="23">
        <f t="shared" si="63"/>
        <v>-2.2370370370370369</v>
      </c>
      <c r="AA91" s="23">
        <f t="shared" si="64"/>
        <v>-0.8851851851851853</v>
      </c>
      <c r="AB91" s="49">
        <f t="shared" si="65"/>
        <v>-1.6296296296296298</v>
      </c>
      <c r="AC91" s="24"/>
      <c r="AD91" s="34">
        <f t="shared" si="45"/>
        <v>0.89052739160898009</v>
      </c>
      <c r="AE91" s="34">
        <f t="shared" si="62"/>
        <v>-8.7799999999999994</v>
      </c>
      <c r="AF91" s="34"/>
      <c r="AG91" s="34"/>
      <c r="AH91" s="9"/>
      <c r="AJ91" s="23"/>
      <c r="AK91" s="23"/>
      <c r="AL91" s="19"/>
      <c r="AM91" s="19"/>
      <c r="AN91" s="19"/>
      <c r="AO91" s="23"/>
      <c r="AP91" s="19"/>
      <c r="AQ91" s="24"/>
      <c r="AR91" s="34"/>
      <c r="AS91" s="34"/>
      <c r="AT91" s="34"/>
      <c r="AU91" s="34"/>
      <c r="AV91" s="9"/>
    </row>
    <row r="92" spans="1:48">
      <c r="A92" s="7">
        <v>294750</v>
      </c>
      <c r="B92" s="8">
        <f t="shared" si="47"/>
        <v>-294.75</v>
      </c>
      <c r="C92" s="8">
        <f t="shared" si="50"/>
        <v>0.5</v>
      </c>
      <c r="D92" s="8">
        <v>-5.4</v>
      </c>
      <c r="G92" s="23">
        <f t="shared" si="51"/>
        <v>-295.73288299136527</v>
      </c>
      <c r="H92" s="23">
        <f t="shared" si="52"/>
        <v>-295.47509549913826</v>
      </c>
      <c r="I92" s="19">
        <f t="shared" si="57"/>
        <v>-5.9</v>
      </c>
      <c r="J92" s="19">
        <f t="shared" si="59"/>
        <v>-5.166666666666667</v>
      </c>
      <c r="K92" s="23">
        <f t="shared" si="66"/>
        <v>-4.8777777777777773</v>
      </c>
      <c r="L92" s="23">
        <f t="shared" si="67"/>
        <v>-0.28888888888888964</v>
      </c>
      <c r="M92" s="49">
        <f t="shared" si="68"/>
        <v>-1.022222222222223</v>
      </c>
      <c r="N92" s="24"/>
      <c r="O92" s="34">
        <f t="shared" si="44"/>
        <v>0.91915322621857776</v>
      </c>
      <c r="P92" s="34">
        <f t="shared" si="61"/>
        <v>-0.29899999999999999</v>
      </c>
      <c r="Q92" s="37"/>
      <c r="R92" s="40"/>
      <c r="S92" s="34"/>
      <c r="V92" s="23">
        <f t="shared" si="53"/>
        <v>-203.44496077409576</v>
      </c>
      <c r="W92" s="23">
        <f t="shared" si="54"/>
        <v>-202.67159829741473</v>
      </c>
      <c r="X92" s="19">
        <f t="shared" si="48"/>
        <v>-2.1</v>
      </c>
      <c r="Y92" s="19">
        <f t="shared" si="60"/>
        <v>-2.3444444444444446</v>
      </c>
      <c r="Z92" s="23">
        <f t="shared" si="63"/>
        <v>-2.1962962962962966</v>
      </c>
      <c r="AA92" s="23">
        <f t="shared" si="64"/>
        <v>-0.14814814814814792</v>
      </c>
      <c r="AB92" s="49">
        <f t="shared" si="65"/>
        <v>9.6296296296296546E-2</v>
      </c>
      <c r="AC92" s="24"/>
      <c r="AD92" s="34">
        <f t="shared" si="45"/>
        <v>0.97460668678772799</v>
      </c>
      <c r="AE92" s="34">
        <f t="shared" si="62"/>
        <v>-8.7799999999999994</v>
      </c>
      <c r="AF92" s="34"/>
      <c r="AG92" s="34"/>
      <c r="AH92" s="9"/>
      <c r="AJ92" s="23"/>
      <c r="AK92" s="23"/>
      <c r="AL92" s="19"/>
      <c r="AM92" s="19"/>
      <c r="AN92" s="19"/>
      <c r="AO92" s="23"/>
      <c r="AP92" s="19"/>
      <c r="AQ92" s="24"/>
      <c r="AR92" s="34"/>
      <c r="AS92" s="34"/>
      <c r="AT92" s="34"/>
      <c r="AU92" s="34"/>
      <c r="AV92" s="9"/>
    </row>
    <row r="93" spans="1:48">
      <c r="A93" s="7">
        <v>294250</v>
      </c>
      <c r="B93" s="8">
        <f t="shared" si="47"/>
        <v>-294.25</v>
      </c>
      <c r="C93" s="8">
        <f t="shared" si="50"/>
        <v>0.5</v>
      </c>
      <c r="D93" s="8">
        <v>-4.7</v>
      </c>
      <c r="G93" s="23">
        <f t="shared" si="51"/>
        <v>-295.21730800691125</v>
      </c>
      <c r="H93" s="23">
        <f t="shared" si="52"/>
        <v>-294.95952051468424</v>
      </c>
      <c r="I93" s="19">
        <f t="shared" si="57"/>
        <v>-5.4</v>
      </c>
      <c r="J93" s="19">
        <f t="shared" si="59"/>
        <v>-5.333333333333333</v>
      </c>
      <c r="K93" s="23">
        <f t="shared" si="66"/>
        <v>-4.6999999999999993</v>
      </c>
      <c r="L93" s="23">
        <f t="shared" si="67"/>
        <v>-0.63333333333333375</v>
      </c>
      <c r="M93" s="49">
        <f t="shared" si="68"/>
        <v>-0.70000000000000107</v>
      </c>
      <c r="N93" s="24"/>
      <c r="O93" s="34">
        <f t="shared" si="44"/>
        <v>0.95730637233848326</v>
      </c>
      <c r="P93" s="34">
        <f t="shared" si="61"/>
        <v>-0.29899999999999999</v>
      </c>
      <c r="Q93" s="37"/>
      <c r="R93" s="40"/>
      <c r="S93" s="34"/>
      <c r="V93" s="23">
        <f t="shared" si="53"/>
        <v>-201.8982358207337</v>
      </c>
      <c r="W93" s="23">
        <f t="shared" si="54"/>
        <v>-201.12487334405267</v>
      </c>
      <c r="X93" s="19">
        <f t="shared" si="48"/>
        <v>-1.0666666666666667</v>
      </c>
      <c r="Y93" s="19">
        <f t="shared" si="60"/>
        <v>-1.0222222222222224</v>
      </c>
      <c r="Z93" s="23">
        <f t="shared" si="63"/>
        <v>-2.174074074074074</v>
      </c>
      <c r="AA93" s="23">
        <f t="shared" si="64"/>
        <v>1.1518518518518517</v>
      </c>
      <c r="AB93" s="49">
        <f t="shared" si="65"/>
        <v>1.1074074074074074</v>
      </c>
      <c r="AC93" s="24"/>
      <c r="AD93" s="34">
        <f t="shared" si="45"/>
        <v>0.60265668167169573</v>
      </c>
      <c r="AE93" s="34">
        <f t="shared" si="62"/>
        <v>-8.7799999999999994</v>
      </c>
      <c r="AF93" s="34"/>
      <c r="AG93" s="34"/>
      <c r="AH93" s="9"/>
      <c r="AJ93" s="23"/>
      <c r="AK93" s="23"/>
      <c r="AL93" s="19"/>
      <c r="AM93" s="19"/>
      <c r="AN93" s="19"/>
      <c r="AO93" s="23"/>
      <c r="AP93" s="19"/>
      <c r="AQ93" s="24"/>
      <c r="AR93" s="34"/>
      <c r="AS93" s="34"/>
      <c r="AT93" s="34"/>
      <c r="AU93" s="34"/>
      <c r="AV93" s="9"/>
    </row>
    <row r="94" spans="1:48">
      <c r="A94" s="7">
        <v>293750</v>
      </c>
      <c r="B94" s="8">
        <f t="shared" si="47"/>
        <v>-293.75</v>
      </c>
      <c r="C94" s="8">
        <f t="shared" si="50"/>
        <v>0.5</v>
      </c>
      <c r="D94" s="8">
        <v>-5</v>
      </c>
      <c r="G94" s="23">
        <f t="shared" si="51"/>
        <v>-294.70173302245723</v>
      </c>
      <c r="H94" s="23">
        <f t="shared" si="52"/>
        <v>-294.44394553023022</v>
      </c>
      <c r="I94" s="19">
        <f t="shared" si="57"/>
        <v>-4.7</v>
      </c>
      <c r="J94" s="19">
        <f t="shared" si="59"/>
        <v>-5.0333333333333341</v>
      </c>
      <c r="K94" s="23">
        <f t="shared" si="66"/>
        <v>-4.4777777777777779</v>
      </c>
      <c r="L94" s="23">
        <f t="shared" si="67"/>
        <v>-0.55555555555555625</v>
      </c>
      <c r="M94" s="49">
        <f t="shared" si="68"/>
        <v>-0.22222222222222232</v>
      </c>
      <c r="N94" s="24"/>
      <c r="O94" s="34">
        <f t="shared" si="44"/>
        <v>0.54752522756598332</v>
      </c>
      <c r="P94" s="34">
        <f t="shared" si="61"/>
        <v>-0.29899999999999999</v>
      </c>
      <c r="Q94" s="37"/>
      <c r="R94" s="40"/>
      <c r="S94" s="34"/>
      <c r="V94" s="23">
        <f t="shared" si="53"/>
        <v>-200.35151086737164</v>
      </c>
      <c r="W94" s="23">
        <f t="shared" si="54"/>
        <v>-199.57814839069061</v>
      </c>
      <c r="X94" s="19">
        <f t="shared" si="48"/>
        <v>0.10000000000000002</v>
      </c>
      <c r="Y94" s="19">
        <f t="shared" si="60"/>
        <v>-0.56666666666666676</v>
      </c>
      <c r="Z94" s="23">
        <f t="shared" si="63"/>
        <v>-2.2481481481481485</v>
      </c>
      <c r="AA94" s="23">
        <f t="shared" si="64"/>
        <v>1.6814814814814816</v>
      </c>
      <c r="AB94" s="49">
        <f t="shared" si="65"/>
        <v>2.3481481481481485</v>
      </c>
      <c r="AC94" s="24"/>
      <c r="AD94" s="34">
        <f t="shared" si="45"/>
        <v>-5.1283082581490912E-2</v>
      </c>
      <c r="AE94" s="34">
        <f t="shared" si="62"/>
        <v>-8.7799999999999994</v>
      </c>
      <c r="AF94" s="34"/>
      <c r="AG94" s="34"/>
      <c r="AH94" s="9"/>
      <c r="AJ94" s="23"/>
      <c r="AK94" s="23"/>
      <c r="AL94" s="19"/>
      <c r="AM94" s="19"/>
      <c r="AN94" s="19"/>
      <c r="AO94" s="23"/>
      <c r="AP94" s="19"/>
      <c r="AQ94" s="24"/>
      <c r="AR94" s="34"/>
      <c r="AS94" s="34"/>
      <c r="AT94" s="34"/>
      <c r="AU94" s="34"/>
      <c r="AV94" s="9"/>
    </row>
    <row r="95" spans="1:48">
      <c r="A95" s="7">
        <v>293250</v>
      </c>
      <c r="B95" s="8">
        <f t="shared" si="47"/>
        <v>-293.25</v>
      </c>
      <c r="C95" s="8">
        <f t="shared" si="50"/>
        <v>0.5</v>
      </c>
      <c r="D95" s="8">
        <v>-4</v>
      </c>
      <c r="G95" s="23">
        <f t="shared" si="51"/>
        <v>-294.18615803800321</v>
      </c>
      <c r="H95" s="23">
        <f t="shared" si="52"/>
        <v>-293.9283705457762</v>
      </c>
      <c r="I95" s="19">
        <f t="shared" si="57"/>
        <v>-5</v>
      </c>
      <c r="J95" s="19">
        <f t="shared" si="59"/>
        <v>-4.5666666666666664</v>
      </c>
      <c r="K95" s="23">
        <f t="shared" si="66"/>
        <v>-4.4000000000000004</v>
      </c>
      <c r="L95" s="23">
        <f t="shared" si="67"/>
        <v>-0.16666666666666607</v>
      </c>
      <c r="M95" s="49">
        <f t="shared" si="68"/>
        <v>-0.59999999999999964</v>
      </c>
      <c r="N95" s="24"/>
      <c r="O95" s="34">
        <f t="shared" si="44"/>
        <v>-0.11844905624972185</v>
      </c>
      <c r="P95" s="34">
        <f t="shared" si="61"/>
        <v>-0.29899999999999999</v>
      </c>
      <c r="Q95" s="37"/>
      <c r="R95" s="40"/>
      <c r="S95" s="34"/>
      <c r="V95" s="23">
        <f t="shared" si="53"/>
        <v>-198.80478591400959</v>
      </c>
      <c r="W95" s="23">
        <f t="shared" si="54"/>
        <v>-198.03142343732856</v>
      </c>
      <c r="X95" s="19">
        <f t="shared" si="48"/>
        <v>-0.73333333333333339</v>
      </c>
      <c r="Y95" s="19">
        <f t="shared" si="60"/>
        <v>-0.97777777777777786</v>
      </c>
      <c r="Z95" s="23">
        <f t="shared" si="63"/>
        <v>-2.3851851851851853</v>
      </c>
      <c r="AA95" s="23">
        <f t="shared" si="64"/>
        <v>1.4074074074074074</v>
      </c>
      <c r="AB95" s="49">
        <f t="shared" si="65"/>
        <v>1.6518518518518519</v>
      </c>
      <c r="AC95" s="24"/>
      <c r="AD95" s="34">
        <f t="shared" si="45"/>
        <v>-0.68122692254682038</v>
      </c>
      <c r="AE95" s="34">
        <f t="shared" si="62"/>
        <v>-8.7799999999999994</v>
      </c>
      <c r="AF95" s="34"/>
      <c r="AG95" s="34"/>
      <c r="AH95" s="9"/>
    </row>
    <row r="96" spans="1:48">
      <c r="A96" s="7">
        <v>292750</v>
      </c>
      <c r="B96" s="8">
        <f t="shared" si="47"/>
        <v>-292.75</v>
      </c>
      <c r="C96" s="8">
        <f t="shared" si="50"/>
        <v>0.5</v>
      </c>
      <c r="D96" s="8">
        <v>-3.8</v>
      </c>
      <c r="G96" s="23">
        <f t="shared" si="51"/>
        <v>-293.67058305354919</v>
      </c>
      <c r="H96" s="23">
        <f t="shared" si="52"/>
        <v>-293.41279556132218</v>
      </c>
      <c r="I96" s="19">
        <f t="shared" si="57"/>
        <v>-4</v>
      </c>
      <c r="J96" s="19">
        <f t="shared" si="59"/>
        <v>-4.2666666666666666</v>
      </c>
      <c r="K96" s="23">
        <f t="shared" si="66"/>
        <v>-4.3666666666666671</v>
      </c>
      <c r="L96" s="23">
        <f t="shared" si="67"/>
        <v>0.10000000000000053</v>
      </c>
      <c r="M96" s="49">
        <f t="shared" si="68"/>
        <v>0.36666666666666714</v>
      </c>
      <c r="N96" s="24"/>
      <c r="O96" s="34">
        <f t="shared" si="44"/>
        <v>-0.72899971023159793</v>
      </c>
      <c r="P96" s="34">
        <f t="shared" si="61"/>
        <v>-0.29899999999999999</v>
      </c>
      <c r="Q96" s="37"/>
      <c r="R96" s="40"/>
      <c r="S96" s="34"/>
      <c r="V96" s="23">
        <f t="shared" si="53"/>
        <v>-197.25806096064753</v>
      </c>
      <c r="W96" s="23">
        <f t="shared" si="54"/>
        <v>-196.4846984839665</v>
      </c>
      <c r="X96" s="19">
        <f t="shared" si="48"/>
        <v>-2.3000000000000003</v>
      </c>
      <c r="Y96" s="19">
        <f t="shared" si="60"/>
        <v>-1.9333333333333336</v>
      </c>
      <c r="Z96" s="23">
        <f t="shared" si="63"/>
        <v>-2.251851851851852</v>
      </c>
      <c r="AA96" s="23">
        <f t="shared" si="64"/>
        <v>0.31851851851851842</v>
      </c>
      <c r="AB96" s="49">
        <f t="shared" si="65"/>
        <v>-4.8148148148148273E-2</v>
      </c>
      <c r="AC96" s="24"/>
      <c r="AD96" s="34">
        <f t="shared" si="45"/>
        <v>-0.99241711445856573</v>
      </c>
      <c r="AE96" s="34">
        <f t="shared" si="62"/>
        <v>-8.7799999999999994</v>
      </c>
      <c r="AF96" s="34"/>
      <c r="AG96" s="34"/>
      <c r="AH96" s="9"/>
    </row>
    <row r="97" spans="1:34">
      <c r="A97" s="7">
        <v>292250</v>
      </c>
      <c r="B97" s="8">
        <f t="shared" si="47"/>
        <v>-292.25</v>
      </c>
      <c r="C97" s="8">
        <f t="shared" si="50"/>
        <v>0.5</v>
      </c>
      <c r="D97" s="8">
        <v>-3.1</v>
      </c>
      <c r="G97" s="23">
        <f t="shared" si="51"/>
        <v>-293.15500806909517</v>
      </c>
      <c r="H97" s="23">
        <f t="shared" si="52"/>
        <v>-292.89722057686816</v>
      </c>
      <c r="I97" s="19">
        <f t="shared" si="57"/>
        <v>-3.8</v>
      </c>
      <c r="J97" s="19">
        <f t="shared" si="59"/>
        <v>-3.6333333333333333</v>
      </c>
      <c r="K97" s="23">
        <f t="shared" si="66"/>
        <v>-4.0333333333333341</v>
      </c>
      <c r="L97" s="23">
        <f t="shared" si="67"/>
        <v>0.4000000000000008</v>
      </c>
      <c r="M97" s="49">
        <f t="shared" si="68"/>
        <v>0.23333333333333428</v>
      </c>
      <c r="N97" s="24"/>
      <c r="O97" s="34">
        <f t="shared" si="44"/>
        <v>-0.99844329786675734</v>
      </c>
      <c r="P97" s="34">
        <f t="shared" si="61"/>
        <v>-0.29899999999999999</v>
      </c>
      <c r="Q97" s="37"/>
      <c r="R97" s="40"/>
      <c r="S97" s="34"/>
      <c r="V97" s="23">
        <f t="shared" si="53"/>
        <v>-195.71133600728547</v>
      </c>
      <c r="W97" s="23">
        <f t="shared" si="54"/>
        <v>-194.93797353060444</v>
      </c>
      <c r="X97" s="19">
        <f t="shared" si="48"/>
        <v>-2.7666666666666671</v>
      </c>
      <c r="Y97" s="19">
        <f t="shared" si="60"/>
        <v>-3.0555555555555558</v>
      </c>
      <c r="Z97" s="23">
        <f t="shared" si="63"/>
        <v>-2.4962962962962965</v>
      </c>
      <c r="AA97" s="23">
        <f t="shared" si="64"/>
        <v>-0.55925925925925934</v>
      </c>
      <c r="AB97" s="49">
        <f t="shared" si="65"/>
        <v>-0.27037037037037059</v>
      </c>
      <c r="AC97" s="24"/>
      <c r="AD97" s="34">
        <f t="shared" si="45"/>
        <v>-0.83924430902748037</v>
      </c>
      <c r="AE97" s="34">
        <f t="shared" si="62"/>
        <v>-8.7799999999999994</v>
      </c>
      <c r="AF97" s="34"/>
      <c r="AG97" s="34"/>
      <c r="AH97" s="9"/>
    </row>
    <row r="98" spans="1:34">
      <c r="A98" s="7">
        <v>291750</v>
      </c>
      <c r="B98" s="8">
        <f t="shared" si="47"/>
        <v>-291.75</v>
      </c>
      <c r="C98" s="8">
        <f t="shared" si="50"/>
        <v>0.5</v>
      </c>
      <c r="D98" s="8">
        <v>-3.5</v>
      </c>
      <c r="G98" s="23">
        <f t="shared" si="51"/>
        <v>-292.63943308464115</v>
      </c>
      <c r="H98" s="23">
        <f t="shared" si="52"/>
        <v>-292.38164559241415</v>
      </c>
      <c r="I98" s="19">
        <f t="shared" si="57"/>
        <v>-3.1</v>
      </c>
      <c r="J98" s="19">
        <f t="shared" si="59"/>
        <v>-3.4666666666666668</v>
      </c>
      <c r="K98" s="23">
        <f t="shared" si="66"/>
        <v>-3.5999999999999996</v>
      </c>
      <c r="L98" s="23">
        <f t="shared" si="67"/>
        <v>0.13333333333333286</v>
      </c>
      <c r="M98" s="49">
        <f t="shared" si="68"/>
        <v>0.49999999999999956</v>
      </c>
      <c r="N98" s="24"/>
      <c r="O98" s="34">
        <f t="shared" si="44"/>
        <v>-0.80070416996885341</v>
      </c>
      <c r="P98" s="34">
        <f t="shared" si="61"/>
        <v>-0.29899999999999999</v>
      </c>
      <c r="Q98" s="37"/>
      <c r="R98" s="40"/>
      <c r="S98" s="34"/>
      <c r="V98" s="23">
        <f t="shared" si="53"/>
        <v>-194.16461105392341</v>
      </c>
      <c r="W98" s="23">
        <f t="shared" si="54"/>
        <v>-193.39124857724238</v>
      </c>
      <c r="X98" s="19">
        <f t="shared" si="48"/>
        <v>-4.1000000000000005</v>
      </c>
      <c r="Y98" s="19">
        <f t="shared" si="60"/>
        <v>-3.8333333333333335</v>
      </c>
      <c r="Z98" s="23">
        <f t="shared" si="63"/>
        <v>-3.1259259259259262</v>
      </c>
      <c r="AA98" s="23">
        <f t="shared" si="64"/>
        <v>-0.70740740740740726</v>
      </c>
      <c r="AB98" s="49">
        <f t="shared" si="65"/>
        <v>-0.97407407407407431</v>
      </c>
      <c r="AC98" s="24"/>
      <c r="AD98" s="34">
        <f t="shared" si="45"/>
        <v>-0.29337976424089063</v>
      </c>
      <c r="AE98" s="34">
        <f t="shared" si="62"/>
        <v>-8.7799999999999994</v>
      </c>
      <c r="AF98" s="34"/>
      <c r="AG98" s="34"/>
      <c r="AH98" s="9"/>
    </row>
    <row r="99" spans="1:34">
      <c r="A99" s="7">
        <v>291250</v>
      </c>
      <c r="B99" s="8">
        <f t="shared" si="47"/>
        <v>-291.25</v>
      </c>
      <c r="C99" s="8">
        <f t="shared" si="50"/>
        <v>0.5</v>
      </c>
      <c r="D99" s="8">
        <v>-3.9</v>
      </c>
      <c r="G99" s="23">
        <f t="shared" si="51"/>
        <v>-292.12385810018714</v>
      </c>
      <c r="H99" s="23">
        <f t="shared" si="52"/>
        <v>-291.86607060796013</v>
      </c>
      <c r="I99" s="19">
        <f t="shared" si="57"/>
        <v>-3.5</v>
      </c>
      <c r="J99" s="19">
        <f t="shared" si="59"/>
        <v>-3.5</v>
      </c>
      <c r="K99" s="23">
        <f t="shared" si="66"/>
        <v>-3.3444444444444437</v>
      </c>
      <c r="L99" s="23">
        <f t="shared" si="67"/>
        <v>-0.15555555555555634</v>
      </c>
      <c r="M99" s="49">
        <f t="shared" si="68"/>
        <v>-0.15555555555555634</v>
      </c>
      <c r="N99" s="24"/>
      <c r="O99" s="34">
        <f t="shared" si="44"/>
        <v>-0.22830666210687053</v>
      </c>
      <c r="P99" s="34">
        <f t="shared" si="61"/>
        <v>-0.29899999999999999</v>
      </c>
      <c r="Q99" s="37"/>
      <c r="R99" s="40"/>
      <c r="S99" s="34"/>
      <c r="V99" s="23">
        <f t="shared" si="53"/>
        <v>-192.61788610056135</v>
      </c>
      <c r="W99" s="23">
        <f t="shared" si="54"/>
        <v>-191.84452362388032</v>
      </c>
      <c r="X99" s="19">
        <f t="shared" si="48"/>
        <v>-4.6333333333333337</v>
      </c>
      <c r="Y99" s="19">
        <f t="shared" si="60"/>
        <v>-3.8000000000000003</v>
      </c>
      <c r="Z99" s="23">
        <f t="shared" si="63"/>
        <v>-3.8111111111111118</v>
      </c>
      <c r="AA99" s="23">
        <f t="shared" si="64"/>
        <v>1.1111111111111516E-2</v>
      </c>
      <c r="AB99" s="49">
        <f t="shared" si="65"/>
        <v>-0.82222222222222197</v>
      </c>
      <c r="AC99" s="24"/>
      <c r="AD99" s="34">
        <f t="shared" si="45"/>
        <v>0.38976043278691291</v>
      </c>
      <c r="AE99" s="34">
        <f t="shared" si="62"/>
        <v>-8.7799999999999994</v>
      </c>
      <c r="AF99" s="34"/>
      <c r="AG99" s="34"/>
      <c r="AH99" s="9"/>
    </row>
    <row r="100" spans="1:34">
      <c r="A100" s="7">
        <v>290750</v>
      </c>
      <c r="B100" s="8">
        <f t="shared" si="47"/>
        <v>-290.75</v>
      </c>
      <c r="C100" s="8">
        <f t="shared" si="50"/>
        <v>0.5</v>
      </c>
      <c r="D100" s="8">
        <v>-2.9</v>
      </c>
      <c r="G100" s="23">
        <f t="shared" si="51"/>
        <v>-291.60828311573312</v>
      </c>
      <c r="H100" s="23">
        <f t="shared" si="52"/>
        <v>-291.35049562350611</v>
      </c>
      <c r="I100" s="19">
        <f t="shared" si="57"/>
        <v>-3.9</v>
      </c>
      <c r="J100" s="19">
        <f t="shared" si="59"/>
        <v>-3.4333333333333336</v>
      </c>
      <c r="K100" s="23">
        <f t="shared" si="66"/>
        <v>-2.9999999999999996</v>
      </c>
      <c r="L100" s="23">
        <f t="shared" si="67"/>
        <v>-0.43333333333333401</v>
      </c>
      <c r="M100" s="49">
        <f t="shared" si="68"/>
        <v>-0.90000000000000036</v>
      </c>
      <c r="N100" s="24"/>
      <c r="O100" s="34">
        <f t="shared" si="44"/>
        <v>0.45091807030079434</v>
      </c>
      <c r="P100" s="34">
        <f t="shared" si="61"/>
        <v>-0.29899999999999999</v>
      </c>
      <c r="Q100" s="37"/>
      <c r="R100" s="40"/>
      <c r="S100" s="34"/>
      <c r="V100" s="23">
        <f t="shared" si="53"/>
        <v>-191.07116114719929</v>
      </c>
      <c r="W100" s="23">
        <f t="shared" si="54"/>
        <v>-190.29779867051826</v>
      </c>
      <c r="X100" s="19">
        <f t="shared" si="48"/>
        <v>-2.6666666666666665</v>
      </c>
      <c r="Y100" s="19">
        <f t="shared" si="60"/>
        <v>-3.8666666666666671</v>
      </c>
      <c r="Z100" s="23">
        <f t="shared" si="63"/>
        <v>-4.5296296296296301</v>
      </c>
      <c r="AA100" s="23">
        <f t="shared" si="64"/>
        <v>0.66296296296296298</v>
      </c>
      <c r="AB100" s="49">
        <f t="shared" si="65"/>
        <v>1.8629629629629636</v>
      </c>
      <c r="AC100" s="24"/>
      <c r="AD100" s="34">
        <f t="shared" si="45"/>
        <v>0.89052739160900263</v>
      </c>
      <c r="AE100" s="34">
        <f t="shared" si="62"/>
        <v>-8.7799999999999994</v>
      </c>
      <c r="AF100" s="34"/>
      <c r="AG100" s="34"/>
      <c r="AH100" s="9"/>
    </row>
    <row r="101" spans="1:34">
      <c r="A101" s="7">
        <v>290250</v>
      </c>
      <c r="B101" s="8">
        <f t="shared" si="47"/>
        <v>-290.25</v>
      </c>
      <c r="C101" s="8">
        <f t="shared" si="50"/>
        <v>0.5</v>
      </c>
      <c r="D101" s="8">
        <v>-1.5</v>
      </c>
      <c r="G101" s="23">
        <f t="shared" si="51"/>
        <v>-291.0927081312791</v>
      </c>
      <c r="H101" s="23">
        <f t="shared" si="52"/>
        <v>-290.83492063905209</v>
      </c>
      <c r="I101" s="19">
        <f t="shared" si="57"/>
        <v>-2.9</v>
      </c>
      <c r="J101" s="19">
        <f t="shared" si="59"/>
        <v>-2.7666666666666671</v>
      </c>
      <c r="K101" s="23">
        <f t="shared" si="66"/>
        <v>-2.8111111111111109</v>
      </c>
      <c r="L101" s="23">
        <f t="shared" si="67"/>
        <v>4.4444444444443842E-2</v>
      </c>
      <c r="M101" s="49">
        <f t="shared" si="68"/>
        <v>-8.8888888888889017E-2</v>
      </c>
      <c r="N101" s="24"/>
      <c r="O101" s="34">
        <f t="shared" si="44"/>
        <v>0.91915322621859163</v>
      </c>
      <c r="P101" s="34">
        <f t="shared" si="61"/>
        <v>-0.29899999999999999</v>
      </c>
      <c r="Q101" s="37"/>
      <c r="R101" s="40"/>
      <c r="S101" s="34"/>
      <c r="V101" s="23">
        <f t="shared" si="53"/>
        <v>-189.52443619383723</v>
      </c>
      <c r="W101" s="23">
        <f t="shared" si="54"/>
        <v>-188.7510737171562</v>
      </c>
      <c r="X101" s="19">
        <f t="shared" si="48"/>
        <v>-4.3</v>
      </c>
      <c r="Y101" s="19">
        <f t="shared" si="60"/>
        <v>-4.5666666666666673</v>
      </c>
      <c r="Z101" s="23">
        <f t="shared" si="63"/>
        <v>-5.0962962962962965</v>
      </c>
      <c r="AA101" s="23">
        <f t="shared" si="64"/>
        <v>0.52962962962962923</v>
      </c>
      <c r="AB101" s="49">
        <f t="shared" si="65"/>
        <v>0.79629629629629672</v>
      </c>
      <c r="AC101" s="24"/>
      <c r="AD101" s="34">
        <f t="shared" si="45"/>
        <v>0.97460668678771378</v>
      </c>
      <c r="AE101" s="34">
        <f t="shared" si="62"/>
        <v>-8.7799999999999994</v>
      </c>
      <c r="AF101" s="34"/>
      <c r="AG101" s="34"/>
      <c r="AH101" s="9"/>
    </row>
    <row r="102" spans="1:34">
      <c r="A102" s="7">
        <v>289750</v>
      </c>
      <c r="B102" s="8">
        <f t="shared" si="47"/>
        <v>-289.75</v>
      </c>
      <c r="C102" s="8">
        <f t="shared" si="50"/>
        <v>0.5</v>
      </c>
      <c r="D102" s="8">
        <v>-2.4</v>
      </c>
      <c r="G102" s="23">
        <f t="shared" si="51"/>
        <v>-290.57713314682508</v>
      </c>
      <c r="H102" s="23">
        <f t="shared" si="52"/>
        <v>-290.31934565459807</v>
      </c>
      <c r="I102" s="19">
        <f t="shared" si="57"/>
        <v>-1.5</v>
      </c>
      <c r="J102" s="19">
        <f t="shared" si="59"/>
        <v>-2.2666666666666671</v>
      </c>
      <c r="K102" s="23">
        <f t="shared" si="66"/>
        <v>-2.6888888888888887</v>
      </c>
      <c r="L102" s="23">
        <f t="shared" si="67"/>
        <v>0.42222222222222161</v>
      </c>
      <c r="M102" s="49">
        <f t="shared" si="68"/>
        <v>1.1888888888888887</v>
      </c>
      <c r="N102" s="24"/>
      <c r="O102" s="34">
        <f t="shared" si="44"/>
        <v>0.95730637233848948</v>
      </c>
      <c r="P102" s="34">
        <f t="shared" si="61"/>
        <v>-0.29899999999999999</v>
      </c>
      <c r="Q102" s="37"/>
      <c r="R102" s="40"/>
      <c r="S102" s="34"/>
      <c r="V102" s="23">
        <f t="shared" si="53"/>
        <v>-187.97771124047517</v>
      </c>
      <c r="W102" s="23">
        <f t="shared" si="54"/>
        <v>-187.20434876379414</v>
      </c>
      <c r="X102" s="19">
        <f t="shared" si="48"/>
        <v>-6.7333333333333343</v>
      </c>
      <c r="Y102" s="19">
        <f t="shared" si="60"/>
        <v>-5.7</v>
      </c>
      <c r="Z102" s="23">
        <f t="shared" si="63"/>
        <v>-5.4333333333333336</v>
      </c>
      <c r="AA102" s="23">
        <f t="shared" si="64"/>
        <v>-0.26666666666666661</v>
      </c>
      <c r="AB102" s="49">
        <f t="shared" si="65"/>
        <v>-1.3000000000000007</v>
      </c>
      <c r="AC102" s="24"/>
      <c r="AD102" s="34">
        <f t="shared" si="45"/>
        <v>0.60265668167164488</v>
      </c>
      <c r="AE102" s="34">
        <f t="shared" si="62"/>
        <v>-8.7799999999999994</v>
      </c>
      <c r="AF102" s="34"/>
      <c r="AG102" s="34"/>
      <c r="AH102" s="9"/>
    </row>
    <row r="103" spans="1:34">
      <c r="A103" s="7">
        <v>289250</v>
      </c>
      <c r="B103" s="8">
        <f t="shared" si="47"/>
        <v>-289.25</v>
      </c>
      <c r="C103" s="8">
        <f t="shared" si="50"/>
        <v>0.5</v>
      </c>
      <c r="D103" s="8">
        <v>-1.9</v>
      </c>
      <c r="G103" s="23">
        <f t="shared" si="51"/>
        <v>-290.06155816237106</v>
      </c>
      <c r="H103" s="23">
        <f t="shared" si="52"/>
        <v>-289.80377067014405</v>
      </c>
      <c r="I103" s="19">
        <f t="shared" si="57"/>
        <v>-2.4</v>
      </c>
      <c r="J103" s="19">
        <f t="shared" si="59"/>
        <v>-1.9333333333333333</v>
      </c>
      <c r="K103" s="23">
        <f t="shared" si="66"/>
        <v>-2.677777777777778</v>
      </c>
      <c r="L103" s="23">
        <f t="shared" si="67"/>
        <v>0.74444444444444469</v>
      </c>
      <c r="M103" s="49">
        <f t="shared" si="68"/>
        <v>0.27777777777777812</v>
      </c>
      <c r="N103" s="24"/>
      <c r="O103" s="34">
        <f t="shared" si="44"/>
        <v>0.54752522756595379</v>
      </c>
      <c r="P103" s="34">
        <f t="shared" si="61"/>
        <v>-0.29899999999999999</v>
      </c>
      <c r="Q103" s="37"/>
      <c r="R103" s="40"/>
      <c r="S103" s="34"/>
      <c r="V103" s="23">
        <f t="shared" si="53"/>
        <v>-186.43098628711311</v>
      </c>
      <c r="W103" s="23">
        <f t="shared" si="54"/>
        <v>-185.65762381043209</v>
      </c>
      <c r="X103" s="19">
        <f t="shared" si="48"/>
        <v>-6.0666666666666664</v>
      </c>
      <c r="Y103" s="19">
        <f t="shared" si="60"/>
        <v>-6.666666666666667</v>
      </c>
      <c r="Z103" s="23">
        <f t="shared" si="63"/>
        <v>-5.5555555555555554</v>
      </c>
      <c r="AA103" s="23">
        <f t="shared" si="64"/>
        <v>-1.1111111111111116</v>
      </c>
      <c r="AB103" s="49">
        <f t="shared" si="65"/>
        <v>-0.51111111111111107</v>
      </c>
      <c r="AC103" s="24"/>
      <c r="AD103" s="34">
        <f t="shared" si="45"/>
        <v>-5.1283082581554534E-2</v>
      </c>
      <c r="AE103" s="34">
        <f t="shared" si="62"/>
        <v>-8.7799999999999994</v>
      </c>
      <c r="AF103" s="34"/>
      <c r="AG103" s="34"/>
      <c r="AH103" s="9"/>
    </row>
    <row r="104" spans="1:34">
      <c r="A104" s="7">
        <v>288750</v>
      </c>
      <c r="B104" s="8">
        <f t="shared" si="47"/>
        <v>-288.75</v>
      </c>
      <c r="C104" s="8">
        <f t="shared" si="50"/>
        <v>0.5</v>
      </c>
      <c r="D104" s="8">
        <v>-2.2999999999999998</v>
      </c>
      <c r="G104" s="23">
        <f t="shared" si="51"/>
        <v>-289.54598317791704</v>
      </c>
      <c r="H104" s="23">
        <f t="shared" si="52"/>
        <v>-289.28819568569003</v>
      </c>
      <c r="I104" s="19">
        <f t="shared" si="57"/>
        <v>-1.9</v>
      </c>
      <c r="J104" s="19">
        <f t="shared" si="59"/>
        <v>-2.1999999999999997</v>
      </c>
      <c r="K104" s="23">
        <f t="shared" si="66"/>
        <v>-2.6222222222222222</v>
      </c>
      <c r="L104" s="23">
        <f t="shared" si="67"/>
        <v>0.4222222222222225</v>
      </c>
      <c r="M104" s="49">
        <f t="shared" si="68"/>
        <v>0.72222222222222232</v>
      </c>
      <c r="N104" s="24"/>
      <c r="O104" s="34">
        <f t="shared" si="44"/>
        <v>-0.11844905624981333</v>
      </c>
      <c r="P104" s="34">
        <f t="shared" si="61"/>
        <v>-0.29899999999999999</v>
      </c>
      <c r="Q104" s="37"/>
      <c r="R104" s="40"/>
      <c r="S104" s="34"/>
      <c r="V104" s="23">
        <f t="shared" si="53"/>
        <v>-184.88426133375106</v>
      </c>
      <c r="W104" s="23">
        <f t="shared" si="54"/>
        <v>-184.11089885707003</v>
      </c>
      <c r="X104" s="19">
        <f t="shared" si="48"/>
        <v>-7.2</v>
      </c>
      <c r="Y104" s="19">
        <f t="shared" si="60"/>
        <v>-6.8888888888888884</v>
      </c>
      <c r="Z104" s="23">
        <f t="shared" si="63"/>
        <v>-5.6370370370370368</v>
      </c>
      <c r="AA104" s="23">
        <f t="shared" si="64"/>
        <v>-1.2518518518518515</v>
      </c>
      <c r="AB104" s="49">
        <f t="shared" si="65"/>
        <v>-1.5629629629629633</v>
      </c>
      <c r="AC104" s="24"/>
      <c r="AD104" s="34">
        <f t="shared" si="45"/>
        <v>-0.68122692254686701</v>
      </c>
      <c r="AE104" s="34">
        <f t="shared" si="62"/>
        <v>-8.7799999999999994</v>
      </c>
      <c r="AF104" s="34"/>
      <c r="AG104" s="34"/>
      <c r="AH104" s="9"/>
    </row>
    <row r="105" spans="1:34">
      <c r="A105" s="7">
        <v>288250</v>
      </c>
      <c r="B105" s="8">
        <f t="shared" si="47"/>
        <v>-288.25</v>
      </c>
      <c r="C105" s="8">
        <f t="shared" si="50"/>
        <v>0.5</v>
      </c>
      <c r="D105" s="8">
        <v>-2.7</v>
      </c>
      <c r="G105" s="23">
        <f t="shared" si="51"/>
        <v>-289.03040819346302</v>
      </c>
      <c r="H105" s="23">
        <f t="shared" si="52"/>
        <v>-288.77262070123601</v>
      </c>
      <c r="I105" s="19">
        <f t="shared" si="57"/>
        <v>-2.2999999999999998</v>
      </c>
      <c r="J105" s="19">
        <f t="shared" si="59"/>
        <v>-2.2999999999999998</v>
      </c>
      <c r="K105" s="23">
        <f t="shared" si="66"/>
        <v>-2.5444444444444443</v>
      </c>
      <c r="L105" s="23">
        <f t="shared" si="67"/>
        <v>0.24444444444444446</v>
      </c>
      <c r="M105" s="49">
        <f t="shared" si="68"/>
        <v>0.24444444444444446</v>
      </c>
      <c r="N105" s="24"/>
      <c r="O105" s="34">
        <f t="shared" si="44"/>
        <v>-0.72899971023158316</v>
      </c>
      <c r="P105" s="34">
        <f t="shared" si="61"/>
        <v>-0.29899999999999999</v>
      </c>
      <c r="Q105" s="37"/>
      <c r="R105" s="40"/>
      <c r="S105" s="34"/>
      <c r="V105" s="23">
        <f t="shared" si="53"/>
        <v>-183.337536380389</v>
      </c>
      <c r="W105" s="23">
        <f t="shared" si="54"/>
        <v>-182.56417390370797</v>
      </c>
      <c r="X105" s="19">
        <f t="shared" si="48"/>
        <v>-7.3999999999999995</v>
      </c>
      <c r="Y105" s="19">
        <f t="shared" si="60"/>
        <v>-6.8</v>
      </c>
      <c r="Z105" s="23">
        <f t="shared" si="63"/>
        <v>-6.1111111111111107</v>
      </c>
      <c r="AA105" s="23">
        <f t="shared" si="64"/>
        <v>-0.68888888888888911</v>
      </c>
      <c r="AB105" s="49">
        <f t="shared" si="65"/>
        <v>-1.2888888888888888</v>
      </c>
      <c r="AC105" s="24"/>
      <c r="AD105" s="34">
        <f t="shared" si="45"/>
        <v>-0.99241711445857184</v>
      </c>
      <c r="AE105" s="34">
        <f t="shared" si="62"/>
        <v>-8.7799999999999994</v>
      </c>
      <c r="AF105" s="34"/>
      <c r="AG105" s="34"/>
      <c r="AH105" s="9"/>
    </row>
    <row r="106" spans="1:34">
      <c r="A106" s="7">
        <v>287750</v>
      </c>
      <c r="B106" s="8">
        <f t="shared" si="47"/>
        <v>-287.75</v>
      </c>
      <c r="C106" s="8">
        <f t="shared" si="50"/>
        <v>0.5</v>
      </c>
      <c r="D106" s="8">
        <v>-3</v>
      </c>
      <c r="G106" s="23">
        <f t="shared" si="51"/>
        <v>-288.514833209009</v>
      </c>
      <c r="H106" s="23">
        <f t="shared" si="52"/>
        <v>-288.25704571678199</v>
      </c>
      <c r="I106" s="19">
        <f t="shared" si="57"/>
        <v>-2.7</v>
      </c>
      <c r="J106" s="19">
        <f t="shared" si="59"/>
        <v>-2.6666666666666665</v>
      </c>
      <c r="K106" s="23">
        <f t="shared" si="66"/>
        <v>-2.6222222222222222</v>
      </c>
      <c r="L106" s="23">
        <f t="shared" si="67"/>
        <v>-4.4444444444444287E-2</v>
      </c>
      <c r="M106" s="49">
        <f t="shared" si="68"/>
        <v>-7.7777777777777946E-2</v>
      </c>
      <c r="N106" s="24"/>
      <c r="O106" s="34">
        <f t="shared" si="44"/>
        <v>-0.99844329786675934</v>
      </c>
      <c r="P106" s="34">
        <f t="shared" si="61"/>
        <v>-0.29899999999999999</v>
      </c>
      <c r="Q106" s="37"/>
      <c r="R106" s="40"/>
      <c r="S106" s="34"/>
      <c r="V106" s="23">
        <f t="shared" si="53"/>
        <v>-181.79081142702694</v>
      </c>
      <c r="W106" s="23">
        <f t="shared" si="54"/>
        <v>-181.01744895034591</v>
      </c>
      <c r="X106" s="19">
        <f t="shared" si="48"/>
        <v>-5.8</v>
      </c>
      <c r="Y106" s="19">
        <f t="shared" si="60"/>
        <v>-6.1333333333333329</v>
      </c>
      <c r="Z106" s="23">
        <f t="shared" si="63"/>
        <v>-6.5740740740740744</v>
      </c>
      <c r="AA106" s="23">
        <f t="shared" si="64"/>
        <v>0.44074074074074154</v>
      </c>
      <c r="AB106" s="49">
        <f t="shared" si="65"/>
        <v>0.77407407407407458</v>
      </c>
      <c r="AC106" s="24"/>
      <c r="AD106" s="34">
        <f t="shared" si="45"/>
        <v>-0.83924430902744573</v>
      </c>
      <c r="AE106" s="34">
        <f t="shared" si="62"/>
        <v>-8.7799999999999994</v>
      </c>
      <c r="AF106" s="34"/>
      <c r="AG106" s="34"/>
      <c r="AH106" s="9"/>
    </row>
    <row r="107" spans="1:34">
      <c r="A107" s="7">
        <v>287250</v>
      </c>
      <c r="B107" s="8">
        <f t="shared" si="47"/>
        <v>-287.25</v>
      </c>
      <c r="C107" s="8">
        <f t="shared" si="50"/>
        <v>0.5</v>
      </c>
      <c r="D107" s="8">
        <v>-3</v>
      </c>
      <c r="G107" s="23">
        <f t="shared" si="51"/>
        <v>-287.99925822455498</v>
      </c>
      <c r="H107" s="23">
        <f t="shared" si="52"/>
        <v>-287.74147073232797</v>
      </c>
      <c r="I107" s="19">
        <f t="shared" si="57"/>
        <v>-3</v>
      </c>
      <c r="J107" s="19">
        <f t="shared" si="59"/>
        <v>-2.9</v>
      </c>
      <c r="K107" s="23">
        <f t="shared" si="66"/>
        <v>-2.7666666666666671</v>
      </c>
      <c r="L107" s="23">
        <f t="shared" si="67"/>
        <v>-0.13333333333333286</v>
      </c>
      <c r="M107" s="49">
        <f t="shared" si="68"/>
        <v>-0.23333333333333295</v>
      </c>
      <c r="N107" s="24"/>
      <c r="O107" s="34">
        <f t="shared" si="44"/>
        <v>-0.80070416996883231</v>
      </c>
      <c r="P107" s="34">
        <f t="shared" si="61"/>
        <v>-0.29899999999999999</v>
      </c>
      <c r="Q107" s="37"/>
      <c r="R107" s="40"/>
      <c r="S107" s="34"/>
      <c r="V107" s="23">
        <f t="shared" si="53"/>
        <v>-180.24408647366488</v>
      </c>
      <c r="W107" s="23">
        <f t="shared" si="54"/>
        <v>-179.47072399698385</v>
      </c>
      <c r="X107" s="19">
        <f t="shared" si="48"/>
        <v>-5.2</v>
      </c>
      <c r="Y107" s="19">
        <f t="shared" si="60"/>
        <v>-5.4555555555555557</v>
      </c>
      <c r="Z107" s="23">
        <f t="shared" si="63"/>
        <v>-6.5481481481481483</v>
      </c>
      <c r="AA107" s="23">
        <f t="shared" si="64"/>
        <v>1.0925925925925926</v>
      </c>
      <c r="AB107" s="49">
        <f t="shared" si="65"/>
        <v>1.3481481481481481</v>
      </c>
      <c r="AC107" s="24"/>
      <c r="AD107" s="34">
        <f t="shared" si="45"/>
        <v>-0.29337976424082973</v>
      </c>
      <c r="AE107" s="34">
        <f t="shared" si="62"/>
        <v>-8.7799999999999994</v>
      </c>
      <c r="AF107" s="34"/>
      <c r="AG107" s="34"/>
      <c r="AH107" s="9"/>
    </row>
    <row r="108" spans="1:34">
      <c r="A108" s="7">
        <v>286750</v>
      </c>
      <c r="B108" s="8">
        <f t="shared" si="47"/>
        <v>-286.75</v>
      </c>
      <c r="C108" s="8">
        <f t="shared" si="50"/>
        <v>0.5</v>
      </c>
      <c r="D108" s="8">
        <v>-3.2</v>
      </c>
      <c r="G108" s="23">
        <f t="shared" si="51"/>
        <v>-287.48368324010096</v>
      </c>
      <c r="H108" s="23">
        <f t="shared" si="52"/>
        <v>-287.22589574787395</v>
      </c>
      <c r="I108" s="19">
        <f t="shared" si="57"/>
        <v>-3</v>
      </c>
      <c r="J108" s="19">
        <f t="shared" si="59"/>
        <v>-3.0666666666666664</v>
      </c>
      <c r="K108" s="23">
        <f t="shared" si="66"/>
        <v>-2.9000000000000004</v>
      </c>
      <c r="L108" s="23">
        <f t="shared" si="67"/>
        <v>-0.16666666666666607</v>
      </c>
      <c r="M108" s="49">
        <f t="shared" si="68"/>
        <v>-9.9999999999999645E-2</v>
      </c>
      <c r="N108" s="24"/>
      <c r="O108" s="34">
        <f t="shared" si="44"/>
        <v>-0.22830666210689152</v>
      </c>
      <c r="P108" s="34">
        <f t="shared" si="61"/>
        <v>-0.29899999999999999</v>
      </c>
      <c r="Q108" s="37"/>
      <c r="R108" s="40"/>
      <c r="S108" s="34"/>
      <c r="V108" s="23">
        <f t="shared" si="53"/>
        <v>-178.69736152030282</v>
      </c>
      <c r="W108" s="23">
        <f t="shared" si="54"/>
        <v>-177.92399904362179</v>
      </c>
      <c r="X108" s="19">
        <f t="shared" si="48"/>
        <v>-5.3666666666666671</v>
      </c>
      <c r="Y108" s="19">
        <f t="shared" si="60"/>
        <v>-5.833333333333333</v>
      </c>
      <c r="Z108" s="23">
        <f t="shared" si="63"/>
        <v>-6.6259259259259258</v>
      </c>
      <c r="AA108" s="23">
        <f t="shared" si="64"/>
        <v>0.79259259259259274</v>
      </c>
      <c r="AB108" s="49">
        <f t="shared" si="65"/>
        <v>1.2592592592592586</v>
      </c>
      <c r="AC108" s="24"/>
      <c r="AD108" s="34">
        <f t="shared" si="45"/>
        <v>0.38976043278695849</v>
      </c>
      <c r="AE108" s="34">
        <f t="shared" si="62"/>
        <v>-8.7799999999999994</v>
      </c>
      <c r="AF108" s="34"/>
      <c r="AG108" s="34"/>
      <c r="AH108" s="9"/>
    </row>
    <row r="109" spans="1:34">
      <c r="A109" s="7">
        <v>286250</v>
      </c>
      <c r="B109" s="8">
        <f t="shared" si="47"/>
        <v>-286.25</v>
      </c>
      <c r="C109" s="8">
        <f t="shared" si="50"/>
        <v>0.5</v>
      </c>
      <c r="D109" s="8">
        <v>-3.6</v>
      </c>
      <c r="G109" s="23">
        <f t="shared" si="51"/>
        <v>-286.96810825564694</v>
      </c>
      <c r="H109" s="23">
        <f t="shared" si="52"/>
        <v>-286.71032076341993</v>
      </c>
      <c r="I109" s="19">
        <f t="shared" si="57"/>
        <v>-3.2</v>
      </c>
      <c r="J109" s="19">
        <f t="shared" si="59"/>
        <v>-3.2666666666666671</v>
      </c>
      <c r="K109" s="23">
        <f t="shared" si="66"/>
        <v>-3.1444444444444448</v>
      </c>
      <c r="L109" s="23">
        <f t="shared" si="67"/>
        <v>-0.12222222222222223</v>
      </c>
      <c r="M109" s="49">
        <f t="shared" si="68"/>
        <v>-5.5555555555555358E-2</v>
      </c>
      <c r="N109" s="24"/>
      <c r="O109" s="34">
        <f t="shared" si="44"/>
        <v>0.45091807030082581</v>
      </c>
      <c r="P109" s="34">
        <f t="shared" si="61"/>
        <v>-0.29899999999999999</v>
      </c>
      <c r="Q109" s="37"/>
      <c r="R109" s="40"/>
      <c r="S109" s="34"/>
      <c r="V109" s="23">
        <f t="shared" si="53"/>
        <v>-177.15063656694076</v>
      </c>
      <c r="W109" s="23">
        <f t="shared" si="54"/>
        <v>-176.37727409025973</v>
      </c>
      <c r="X109" s="19">
        <f t="shared" si="48"/>
        <v>-6.9333333333333336</v>
      </c>
      <c r="Y109" s="19">
        <f t="shared" si="60"/>
        <v>-6.9222222222222216</v>
      </c>
      <c r="Z109" s="23">
        <f t="shared" si="63"/>
        <v>-6.5518518518518514</v>
      </c>
      <c r="AA109" s="23">
        <f t="shared" si="64"/>
        <v>-0.37037037037037024</v>
      </c>
      <c r="AB109" s="49">
        <f t="shared" si="65"/>
        <v>-0.3814814814814822</v>
      </c>
      <c r="AC109" s="24"/>
      <c r="AD109" s="34">
        <f t="shared" si="45"/>
        <v>0.8905273916090316</v>
      </c>
      <c r="AE109" s="34">
        <f t="shared" si="62"/>
        <v>-8.7799999999999994</v>
      </c>
      <c r="AF109" s="34"/>
      <c r="AG109" s="34"/>
      <c r="AH109" s="9"/>
    </row>
    <row r="110" spans="1:34">
      <c r="A110" s="7">
        <v>285750</v>
      </c>
      <c r="B110" s="8">
        <f t="shared" si="47"/>
        <v>-285.75</v>
      </c>
      <c r="C110" s="8">
        <f t="shared" si="50"/>
        <v>0.5</v>
      </c>
      <c r="D110" s="8">
        <v>-2.8</v>
      </c>
      <c r="G110" s="23">
        <f t="shared" si="51"/>
        <v>-286.45253327119292</v>
      </c>
      <c r="H110" s="23">
        <f t="shared" si="52"/>
        <v>-286.19474577896591</v>
      </c>
      <c r="I110" s="19">
        <f t="shared" si="57"/>
        <v>-3.6</v>
      </c>
      <c r="J110" s="19">
        <f t="shared" si="59"/>
        <v>-3.2000000000000006</v>
      </c>
      <c r="K110" s="23">
        <f t="shared" si="66"/>
        <v>-3.322222222222222</v>
      </c>
      <c r="L110" s="23">
        <f t="shared" si="67"/>
        <v>0.12222222222222134</v>
      </c>
      <c r="M110" s="49">
        <f t="shared" si="68"/>
        <v>-0.27777777777777812</v>
      </c>
      <c r="N110" s="24"/>
      <c r="O110" s="34">
        <f t="shared" si="44"/>
        <v>0.91915322621860551</v>
      </c>
      <c r="P110" s="34">
        <f t="shared" si="61"/>
        <v>-0.29899999999999999</v>
      </c>
      <c r="Q110" s="37"/>
      <c r="R110" s="40"/>
      <c r="S110" s="34"/>
      <c r="V110" s="23">
        <f t="shared" si="53"/>
        <v>-175.6039116135787</v>
      </c>
      <c r="W110" s="23">
        <f t="shared" si="54"/>
        <v>-174.83054913689767</v>
      </c>
      <c r="X110" s="19">
        <f t="shared" si="48"/>
        <v>-8.4666666666666668</v>
      </c>
      <c r="Y110" s="19">
        <f t="shared" si="60"/>
        <v>-7.3</v>
      </c>
      <c r="Z110" s="23">
        <f t="shared" si="63"/>
        <v>-6.3925925925925924</v>
      </c>
      <c r="AA110" s="23">
        <f t="shared" si="64"/>
        <v>-0.90740740740740744</v>
      </c>
      <c r="AB110" s="49">
        <f t="shared" si="65"/>
        <v>-2.0740740740740744</v>
      </c>
      <c r="AC110" s="24"/>
      <c r="AD110" s="34">
        <f t="shared" si="45"/>
        <v>0.97460668678769946</v>
      </c>
      <c r="AE110" s="34">
        <f t="shared" si="62"/>
        <v>-8.7799999999999994</v>
      </c>
      <c r="AF110" s="34"/>
      <c r="AG110" s="34"/>
      <c r="AH110" s="9"/>
    </row>
    <row r="111" spans="1:34">
      <c r="A111" s="7">
        <v>285250</v>
      </c>
      <c r="B111" s="8">
        <f t="shared" si="47"/>
        <v>-285.25</v>
      </c>
      <c r="C111" s="8">
        <f t="shared" si="50"/>
        <v>0.5</v>
      </c>
      <c r="D111" s="8">
        <v>-3.6</v>
      </c>
      <c r="G111" s="23">
        <f t="shared" si="51"/>
        <v>-285.9369582867389</v>
      </c>
      <c r="H111" s="23">
        <f t="shared" si="52"/>
        <v>-285.67917079451189</v>
      </c>
      <c r="I111" s="19">
        <f t="shared" si="57"/>
        <v>-2.8</v>
      </c>
      <c r="J111" s="19">
        <f t="shared" si="59"/>
        <v>-3.3333333333333335</v>
      </c>
      <c r="K111" s="23">
        <f t="shared" si="66"/>
        <v>-3.4111111111111105</v>
      </c>
      <c r="L111" s="23">
        <f t="shared" si="67"/>
        <v>7.7777777777777057E-2</v>
      </c>
      <c r="M111" s="49">
        <f t="shared" si="68"/>
        <v>0.61111111111111072</v>
      </c>
      <c r="N111" s="24"/>
      <c r="O111" s="34">
        <f t="shared" si="44"/>
        <v>0.95730637233846294</v>
      </c>
      <c r="P111" s="34">
        <f t="shared" si="61"/>
        <v>-0.29899999999999999</v>
      </c>
      <c r="Q111" s="37"/>
      <c r="R111" s="40"/>
      <c r="S111" s="34"/>
      <c r="V111" s="23">
        <f t="shared" si="53"/>
        <v>-174.05718666021664</v>
      </c>
      <c r="W111" s="23">
        <f t="shared" si="54"/>
        <v>-173.28382418353561</v>
      </c>
      <c r="X111" s="19">
        <f t="shared" si="48"/>
        <v>-6.5</v>
      </c>
      <c r="Y111" s="19">
        <f t="shared" si="60"/>
        <v>-7.2444444444444445</v>
      </c>
      <c r="Z111" s="23">
        <f t="shared" si="63"/>
        <v>-6.5481481481481483</v>
      </c>
      <c r="AA111" s="23">
        <f t="shared" si="64"/>
        <v>-0.69629629629629619</v>
      </c>
      <c r="AB111" s="49">
        <f t="shared" si="65"/>
        <v>4.8148148148148273E-2</v>
      </c>
      <c r="AC111" s="24"/>
      <c r="AD111" s="34">
        <f t="shared" si="45"/>
        <v>0.60265668167158271</v>
      </c>
      <c r="AE111" s="34">
        <f t="shared" si="62"/>
        <v>-8.7799999999999994</v>
      </c>
      <c r="AF111" s="34"/>
      <c r="AG111" s="34"/>
      <c r="AH111" s="9"/>
    </row>
    <row r="112" spans="1:34">
      <c r="A112" s="7">
        <v>284750</v>
      </c>
      <c r="B112" s="8">
        <f t="shared" si="47"/>
        <v>-284.75</v>
      </c>
      <c r="C112" s="8">
        <f t="shared" si="50"/>
        <v>0.5</v>
      </c>
      <c r="D112" s="8">
        <v>-4.0999999999999996</v>
      </c>
      <c r="G112" s="23">
        <f t="shared" si="51"/>
        <v>-285.42138330228488</v>
      </c>
      <c r="H112" s="23">
        <f t="shared" si="52"/>
        <v>-285.16359581005787</v>
      </c>
      <c r="I112" s="19">
        <f t="shared" si="57"/>
        <v>-3.6</v>
      </c>
      <c r="J112" s="19">
        <f t="shared" si="59"/>
        <v>-3.5</v>
      </c>
      <c r="K112" s="23">
        <f t="shared" si="66"/>
        <v>-3.5333333333333337</v>
      </c>
      <c r="L112" s="23">
        <f t="shared" si="67"/>
        <v>3.3333333333333659E-2</v>
      </c>
      <c r="M112" s="49">
        <f t="shared" si="68"/>
        <v>-6.666666666666643E-2</v>
      </c>
      <c r="N112" s="24"/>
      <c r="O112" s="34">
        <f t="shared" si="44"/>
        <v>0.54752522756592426</v>
      </c>
      <c r="P112" s="34">
        <f t="shared" si="61"/>
        <v>-0.29899999999999999</v>
      </c>
      <c r="Q112" s="37"/>
      <c r="R112" s="40"/>
      <c r="S112" s="34"/>
      <c r="V112" s="23">
        <f t="shared" si="53"/>
        <v>-172.51046170685458</v>
      </c>
      <c r="W112" s="23">
        <f t="shared" si="54"/>
        <v>-171.73709923017356</v>
      </c>
      <c r="X112" s="19">
        <f t="shared" si="48"/>
        <v>-6.7666666666666657</v>
      </c>
      <c r="Y112" s="19">
        <f t="shared" si="60"/>
        <v>-6.6000000000000005</v>
      </c>
      <c r="Z112" s="23">
        <f t="shared" si="63"/>
        <v>-6.8851851851851853</v>
      </c>
      <c r="AA112" s="23">
        <f t="shared" si="64"/>
        <v>0.28518518518518476</v>
      </c>
      <c r="AB112" s="49">
        <f t="shared" si="65"/>
        <v>0.11851851851851958</v>
      </c>
      <c r="AC112" s="24"/>
      <c r="AD112" s="34">
        <f t="shared" si="45"/>
        <v>-5.1283082581618157E-2</v>
      </c>
      <c r="AE112" s="34">
        <f t="shared" si="62"/>
        <v>-8.7799999999999994</v>
      </c>
      <c r="AF112" s="34"/>
      <c r="AG112" s="34"/>
      <c r="AH112" s="9"/>
    </row>
    <row r="113" spans="1:34">
      <c r="A113" s="7">
        <v>284250</v>
      </c>
      <c r="B113" s="8">
        <f t="shared" si="47"/>
        <v>-284.25</v>
      </c>
      <c r="C113" s="8">
        <f t="shared" si="50"/>
        <v>0.5</v>
      </c>
      <c r="D113" s="8">
        <v>-3.9</v>
      </c>
      <c r="G113" s="23">
        <f t="shared" si="51"/>
        <v>-284.90580831783086</v>
      </c>
      <c r="H113" s="23">
        <f t="shared" si="52"/>
        <v>-284.64802082560385</v>
      </c>
      <c r="I113" s="19">
        <f t="shared" si="57"/>
        <v>-4.0999999999999996</v>
      </c>
      <c r="J113" s="19">
        <f t="shared" si="59"/>
        <v>-3.8666666666666667</v>
      </c>
      <c r="K113" s="23">
        <f t="shared" si="66"/>
        <v>-3.6999999999999997</v>
      </c>
      <c r="L113" s="23">
        <f t="shared" si="67"/>
        <v>-0.16666666666666696</v>
      </c>
      <c r="M113" s="49">
        <f t="shared" si="68"/>
        <v>-0.39999999999999991</v>
      </c>
      <c r="N113" s="24"/>
      <c r="O113" s="34">
        <f t="shared" si="44"/>
        <v>-0.11844905624979192</v>
      </c>
      <c r="P113" s="34">
        <f t="shared" si="61"/>
        <v>-0.29899999999999999</v>
      </c>
      <c r="Q113" s="37"/>
      <c r="R113" s="40"/>
      <c r="S113" s="34"/>
      <c r="V113" s="23">
        <f t="shared" si="53"/>
        <v>-170.96373675349253</v>
      </c>
      <c r="W113" s="23">
        <f t="shared" si="54"/>
        <v>-170.1903742768115</v>
      </c>
      <c r="X113" s="19">
        <f t="shared" si="48"/>
        <v>-6.5333333333333341</v>
      </c>
      <c r="Y113" s="19">
        <f t="shared" si="60"/>
        <v>-6.4222222222222216</v>
      </c>
      <c r="Z113" s="23">
        <f t="shared" si="63"/>
        <v>-7.0361111111111114</v>
      </c>
      <c r="AA113" s="23">
        <f t="shared" si="64"/>
        <v>0.61388888888888982</v>
      </c>
      <c r="AB113" s="49">
        <f t="shared" si="65"/>
        <v>0.50277777777777732</v>
      </c>
      <c r="AC113" s="24"/>
      <c r="AD113" s="34">
        <f t="shared" si="45"/>
        <v>-0.6812269225469032</v>
      </c>
      <c r="AE113" s="34">
        <f t="shared" si="62"/>
        <v>-8.7799999999999994</v>
      </c>
      <c r="AF113" s="34"/>
      <c r="AG113" s="34"/>
      <c r="AH113" s="9"/>
    </row>
    <row r="114" spans="1:34">
      <c r="A114" s="7">
        <v>283750</v>
      </c>
      <c r="B114" s="8">
        <f t="shared" si="47"/>
        <v>-283.75</v>
      </c>
      <c r="C114" s="8">
        <f t="shared" si="50"/>
        <v>0.5</v>
      </c>
      <c r="D114" s="8">
        <v>-3.5</v>
      </c>
      <c r="G114" s="23">
        <f t="shared" si="51"/>
        <v>-284.39023333337684</v>
      </c>
      <c r="H114" s="23">
        <f t="shared" si="52"/>
        <v>-284.13244584114983</v>
      </c>
      <c r="I114" s="19">
        <f t="shared" si="57"/>
        <v>-3.9</v>
      </c>
      <c r="J114" s="19">
        <f t="shared" si="59"/>
        <v>-3.8333333333333335</v>
      </c>
      <c r="K114" s="23">
        <f t="shared" si="66"/>
        <v>-3.8888888888888888</v>
      </c>
      <c r="L114" s="23">
        <f t="shared" si="67"/>
        <v>5.5555555555555358E-2</v>
      </c>
      <c r="M114" s="49">
        <f t="shared" si="68"/>
        <v>-1.1111111111111072E-2</v>
      </c>
      <c r="N114" s="24"/>
      <c r="O114" s="34">
        <f t="shared" si="44"/>
        <v>-0.72899971023164623</v>
      </c>
      <c r="P114" s="34">
        <f t="shared" si="61"/>
        <v>-0.29899999999999999</v>
      </c>
      <c r="Q114" s="37"/>
      <c r="R114" s="40"/>
      <c r="S114" s="34"/>
      <c r="V114" s="23">
        <f t="shared" si="53"/>
        <v>-169.41701180013047</v>
      </c>
      <c r="W114" s="23">
        <f t="shared" si="54"/>
        <v>-168.64364932344944</v>
      </c>
      <c r="X114" s="19">
        <f t="shared" si="48"/>
        <v>-5.9666666666666659</v>
      </c>
      <c r="Y114" s="19">
        <f t="shared" si="60"/>
        <v>-6.5666666666666664</v>
      </c>
      <c r="Z114" s="23">
        <f t="shared" si="63"/>
        <v>-7.0546296296296305</v>
      </c>
      <c r="AA114" s="23">
        <f t="shared" si="64"/>
        <v>0.48796296296296404</v>
      </c>
      <c r="AB114" s="49">
        <f t="shared" si="65"/>
        <v>1.0879629629629646</v>
      </c>
      <c r="AC114" s="24"/>
      <c r="AD114" s="34">
        <f t="shared" si="45"/>
        <v>-0.99241711445857961</v>
      </c>
      <c r="AE114" s="34">
        <f t="shared" si="62"/>
        <v>-8.7799999999999994</v>
      </c>
      <c r="AF114" s="34"/>
      <c r="AG114" s="34"/>
      <c r="AH114" s="9"/>
    </row>
    <row r="115" spans="1:34">
      <c r="A115" s="7">
        <v>283250</v>
      </c>
      <c r="B115" s="8">
        <f t="shared" si="47"/>
        <v>-283.25</v>
      </c>
      <c r="C115" s="8">
        <f t="shared" si="50"/>
        <v>0.5</v>
      </c>
      <c r="D115" s="8">
        <v>-4.0999999999999996</v>
      </c>
      <c r="G115" s="23">
        <f t="shared" si="51"/>
        <v>-283.87465834892282</v>
      </c>
      <c r="H115" s="23">
        <f t="shared" si="52"/>
        <v>-283.61687085669581</v>
      </c>
      <c r="I115" s="19">
        <f t="shared" si="57"/>
        <v>-3.5</v>
      </c>
      <c r="J115" s="19">
        <f t="shared" si="59"/>
        <v>-3.8333333333333335</v>
      </c>
      <c r="K115" s="23">
        <f t="shared" si="66"/>
        <v>-4.155555555555555</v>
      </c>
      <c r="L115" s="23">
        <f t="shared" si="67"/>
        <v>0.32222222222222152</v>
      </c>
      <c r="M115" s="49">
        <f t="shared" si="68"/>
        <v>0.655555555555555</v>
      </c>
      <c r="N115" s="24"/>
      <c r="O115" s="34">
        <f t="shared" si="44"/>
        <v>-0.99844329786676123</v>
      </c>
      <c r="P115" s="34">
        <f t="shared" si="61"/>
        <v>-0.29899999999999999</v>
      </c>
      <c r="Q115" s="37"/>
      <c r="R115" s="40"/>
      <c r="S115" s="34"/>
      <c r="V115" s="23">
        <f t="shared" si="53"/>
        <v>-167.87028684676841</v>
      </c>
      <c r="W115" s="23">
        <f t="shared" si="54"/>
        <v>-167.09692437008738</v>
      </c>
      <c r="X115" s="19">
        <f t="shared" si="48"/>
        <v>-7.2</v>
      </c>
      <c r="Y115" s="19">
        <f t="shared" si="60"/>
        <v>-7.1333333333333329</v>
      </c>
      <c r="Z115" s="23">
        <f t="shared" si="63"/>
        <v>-6.8731481481481493</v>
      </c>
      <c r="AA115" s="23">
        <f t="shared" si="64"/>
        <v>-0.26018518518518352</v>
      </c>
      <c r="AB115" s="49">
        <f t="shared" si="65"/>
        <v>-0.32685185185185084</v>
      </c>
      <c r="AC115" s="24"/>
      <c r="AD115" s="34">
        <f t="shared" si="45"/>
        <v>-0.83924430902741887</v>
      </c>
      <c r="AE115" s="34">
        <f t="shared" si="62"/>
        <v>-8.7799999999999994</v>
      </c>
      <c r="AF115" s="34"/>
      <c r="AG115" s="34"/>
      <c r="AH115" s="9"/>
    </row>
    <row r="116" spans="1:34">
      <c r="A116" s="7">
        <v>282750</v>
      </c>
      <c r="B116" s="8">
        <f t="shared" si="47"/>
        <v>-282.75</v>
      </c>
      <c r="C116" s="8">
        <f t="shared" si="50"/>
        <v>0.5</v>
      </c>
      <c r="D116" s="8">
        <v>-4.5</v>
      </c>
      <c r="G116" s="23">
        <f t="shared" si="51"/>
        <v>-283.3590833644688</v>
      </c>
      <c r="H116" s="23">
        <f t="shared" si="52"/>
        <v>-283.10129587224179</v>
      </c>
      <c r="I116" s="19">
        <f t="shared" si="57"/>
        <v>-4.0999999999999996</v>
      </c>
      <c r="J116" s="19">
        <f t="shared" si="59"/>
        <v>-4.0333333333333332</v>
      </c>
      <c r="K116" s="23">
        <f t="shared" si="66"/>
        <v>-4.5444444444444443</v>
      </c>
      <c r="L116" s="23">
        <f t="shared" si="67"/>
        <v>0.51111111111111107</v>
      </c>
      <c r="M116" s="49">
        <f t="shared" si="68"/>
        <v>0.44444444444444464</v>
      </c>
      <c r="N116" s="24"/>
      <c r="O116" s="34">
        <f t="shared" si="44"/>
        <v>-0.80070416996881122</v>
      </c>
      <c r="P116" s="34">
        <f t="shared" si="61"/>
        <v>-0.29899999999999999</v>
      </c>
      <c r="Q116" s="37"/>
      <c r="R116" s="40"/>
      <c r="S116" s="34"/>
      <c r="V116" s="23">
        <f t="shared" si="53"/>
        <v>-166.32356189340635</v>
      </c>
      <c r="W116" s="23">
        <f t="shared" si="54"/>
        <v>-165.55019941672532</v>
      </c>
      <c r="X116" s="19">
        <f t="shared" si="48"/>
        <v>-8.2333333333333343</v>
      </c>
      <c r="Y116" s="19">
        <f t="shared" si="60"/>
        <v>-7.386111111111112</v>
      </c>
      <c r="Z116" s="23">
        <f t="shared" si="63"/>
        <v>-6.9768518518518521</v>
      </c>
      <c r="AA116" s="23">
        <f t="shared" si="64"/>
        <v>-0.40925925925925988</v>
      </c>
      <c r="AB116" s="49">
        <f t="shared" si="65"/>
        <v>-1.2564814814814822</v>
      </c>
      <c r="AC116" s="24"/>
      <c r="AD116" s="34">
        <f t="shared" si="45"/>
        <v>-0.29337976424078244</v>
      </c>
      <c r="AE116" s="34">
        <f t="shared" si="62"/>
        <v>-8.7799999999999994</v>
      </c>
      <c r="AF116" s="34"/>
      <c r="AG116" s="34"/>
      <c r="AH116" s="9"/>
    </row>
    <row r="117" spans="1:34">
      <c r="A117" s="7">
        <v>282250</v>
      </c>
      <c r="B117" s="8">
        <f t="shared" si="47"/>
        <v>-282.25</v>
      </c>
      <c r="C117" s="8">
        <f t="shared" si="50"/>
        <v>0.5</v>
      </c>
      <c r="D117" s="8">
        <v>-4.9000000000000004</v>
      </c>
      <c r="G117" s="23">
        <f t="shared" si="51"/>
        <v>-282.84350838001478</v>
      </c>
      <c r="H117" s="23">
        <f t="shared" si="52"/>
        <v>-282.58572088778777</v>
      </c>
      <c r="I117" s="19">
        <f t="shared" si="57"/>
        <v>-4.5</v>
      </c>
      <c r="J117" s="19">
        <f t="shared" si="59"/>
        <v>-4.5</v>
      </c>
      <c r="K117" s="23">
        <f t="shared" si="66"/>
        <v>-4.8666666666666663</v>
      </c>
      <c r="L117" s="23">
        <f t="shared" si="67"/>
        <v>0.36666666666666625</v>
      </c>
      <c r="M117" s="49">
        <f t="shared" si="68"/>
        <v>0.36666666666666625</v>
      </c>
      <c r="N117" s="24"/>
      <c r="O117" s="34">
        <f t="shared" si="44"/>
        <v>-0.22830666210680184</v>
      </c>
      <c r="P117" s="34">
        <f t="shared" si="61"/>
        <v>-0.29899999999999999</v>
      </c>
      <c r="Q117" s="37"/>
      <c r="R117" s="40"/>
      <c r="S117" s="34"/>
      <c r="V117" s="23">
        <f t="shared" si="53"/>
        <v>-164.77683694004429</v>
      </c>
      <c r="W117" s="23">
        <f t="shared" si="54"/>
        <v>-164.00347446336326</v>
      </c>
      <c r="X117" s="19">
        <f t="shared" si="48"/>
        <v>-6.7250000000000005</v>
      </c>
      <c r="Y117" s="19">
        <f t="shared" si="60"/>
        <v>-7.3527777777777787</v>
      </c>
      <c r="Z117" s="23">
        <f t="shared" si="63"/>
        <v>-7.1694444444444452</v>
      </c>
      <c r="AA117" s="23">
        <f t="shared" si="64"/>
        <v>-0.18333333333333357</v>
      </c>
      <c r="AB117" s="49">
        <f t="shared" si="65"/>
        <v>0.44444444444444464</v>
      </c>
      <c r="AC117" s="24"/>
      <c r="AD117" s="34">
        <f t="shared" si="45"/>
        <v>0.38976043278701716</v>
      </c>
      <c r="AE117" s="34">
        <f t="shared" si="62"/>
        <v>-8.7799999999999994</v>
      </c>
      <c r="AF117" s="34"/>
      <c r="AG117" s="34"/>
      <c r="AH117" s="9"/>
    </row>
    <row r="118" spans="1:34">
      <c r="A118" s="7">
        <v>281750</v>
      </c>
      <c r="B118" s="8">
        <f t="shared" si="47"/>
        <v>-281.75</v>
      </c>
      <c r="C118" s="8">
        <f t="shared" si="50"/>
        <v>0.5</v>
      </c>
      <c r="D118" s="8">
        <v>-6</v>
      </c>
      <c r="G118" s="23">
        <f t="shared" si="51"/>
        <v>-282.32793339556076</v>
      </c>
      <c r="H118" s="23">
        <f t="shared" si="52"/>
        <v>-282.07014590333375</v>
      </c>
      <c r="I118" s="19">
        <f t="shared" si="57"/>
        <v>-4.9000000000000004</v>
      </c>
      <c r="J118" s="19">
        <f t="shared" si="59"/>
        <v>-5.1333333333333337</v>
      </c>
      <c r="K118" s="23">
        <f t="shared" si="66"/>
        <v>-5.155555555555555</v>
      </c>
      <c r="L118" s="23">
        <f t="shared" si="67"/>
        <v>2.2222222222221255E-2</v>
      </c>
      <c r="M118" s="49">
        <f t="shared" si="68"/>
        <v>0.25555555555555465</v>
      </c>
      <c r="N118" s="24"/>
      <c r="O118" s="34">
        <f t="shared" si="44"/>
        <v>0.45091807030085729</v>
      </c>
      <c r="P118" s="34">
        <f t="shared" si="61"/>
        <v>-0.29899999999999999</v>
      </c>
      <c r="Q118" s="37"/>
      <c r="R118" s="40"/>
      <c r="S118" s="34"/>
      <c r="V118" s="23">
        <f t="shared" si="53"/>
        <v>-163.23011198668223</v>
      </c>
      <c r="W118" s="23">
        <f t="shared" si="54"/>
        <v>-162.4567495100012</v>
      </c>
      <c r="X118" s="19">
        <f t="shared" si="48"/>
        <v>-7.1000000000000005</v>
      </c>
      <c r="Y118" s="19">
        <f t="shared" si="60"/>
        <v>-6.886111111111112</v>
      </c>
      <c r="Z118" s="23">
        <f t="shared" si="63"/>
        <v>-7.3916666666666675</v>
      </c>
      <c r="AA118" s="23">
        <f t="shared" si="64"/>
        <v>0.50555555555555554</v>
      </c>
      <c r="AB118" s="49">
        <f t="shared" si="65"/>
        <v>0.29166666666666696</v>
      </c>
      <c r="AC118" s="24"/>
      <c r="AD118" s="34">
        <f t="shared" si="45"/>
        <v>0.89052739160906058</v>
      </c>
      <c r="AE118" s="34">
        <f t="shared" si="62"/>
        <v>-8.7799999999999994</v>
      </c>
      <c r="AF118" s="34"/>
      <c r="AG118" s="34"/>
      <c r="AH118" s="9"/>
    </row>
    <row r="119" spans="1:34">
      <c r="A119" s="7">
        <v>281250</v>
      </c>
      <c r="B119" s="8">
        <f t="shared" si="47"/>
        <v>-281.25</v>
      </c>
      <c r="C119" s="8">
        <f t="shared" si="50"/>
        <v>0.5</v>
      </c>
      <c r="D119" s="8">
        <v>-6.3</v>
      </c>
      <c r="G119" s="23">
        <f t="shared" si="51"/>
        <v>-281.81235841110674</v>
      </c>
      <c r="H119" s="23">
        <f t="shared" si="52"/>
        <v>-281.55457091887973</v>
      </c>
      <c r="I119" s="19">
        <f t="shared" si="57"/>
        <v>-6</v>
      </c>
      <c r="J119" s="19">
        <f t="shared" si="59"/>
        <v>-5.7333333333333334</v>
      </c>
      <c r="K119" s="23">
        <f t="shared" si="66"/>
        <v>-5.4888888888888889</v>
      </c>
      <c r="L119" s="23">
        <f t="shared" si="67"/>
        <v>-0.24444444444444446</v>
      </c>
      <c r="M119" s="49">
        <f t="shared" si="68"/>
        <v>-0.51111111111111107</v>
      </c>
      <c r="N119" s="24"/>
      <c r="O119" s="34">
        <f t="shared" si="44"/>
        <v>0.91915322621861939</v>
      </c>
      <c r="P119" s="34">
        <f t="shared" si="61"/>
        <v>-0.29899999999999999</v>
      </c>
      <c r="Q119" s="37"/>
      <c r="R119" s="40"/>
      <c r="S119" s="34"/>
      <c r="V119" s="23">
        <f t="shared" si="53"/>
        <v>-161.68338703332017</v>
      </c>
      <c r="W119" s="23">
        <f t="shared" si="54"/>
        <v>-160.91002455663914</v>
      </c>
      <c r="X119" s="19">
        <f t="shared" si="48"/>
        <v>-6.833333333333333</v>
      </c>
      <c r="Y119" s="19">
        <f t="shared" si="60"/>
        <v>-7.1222222222222227</v>
      </c>
      <c r="Z119" s="23">
        <f t="shared" si="63"/>
        <v>-7.5879629629629619</v>
      </c>
      <c r="AA119" s="23">
        <f t="shared" si="64"/>
        <v>0.46574074074073923</v>
      </c>
      <c r="AB119" s="49">
        <f t="shared" si="65"/>
        <v>0.75462962962962887</v>
      </c>
      <c r="AC119" s="24"/>
      <c r="AD119" s="34">
        <f t="shared" si="45"/>
        <v>0.97460668678768525</v>
      </c>
      <c r="AE119" s="34">
        <f t="shared" si="62"/>
        <v>-8.7799999999999994</v>
      </c>
      <c r="AF119" s="34"/>
      <c r="AG119" s="34"/>
      <c r="AH119" s="9"/>
    </row>
    <row r="120" spans="1:34">
      <c r="A120" s="7">
        <v>280750</v>
      </c>
      <c r="B120" s="8">
        <f t="shared" si="47"/>
        <v>-280.75</v>
      </c>
      <c r="C120" s="8">
        <f t="shared" si="50"/>
        <v>0.5</v>
      </c>
      <c r="D120" s="8">
        <v>-6.5</v>
      </c>
      <c r="G120" s="23">
        <f t="shared" si="51"/>
        <v>-281.29678342665272</v>
      </c>
      <c r="H120" s="23">
        <f t="shared" si="52"/>
        <v>-281.03899593442571</v>
      </c>
      <c r="I120" s="19">
        <f t="shared" si="57"/>
        <v>-6.3</v>
      </c>
      <c r="J120" s="19">
        <f t="shared" si="59"/>
        <v>-6.2666666666666666</v>
      </c>
      <c r="K120" s="23">
        <f t="shared" si="66"/>
        <v>-5.9222222222222216</v>
      </c>
      <c r="L120" s="23">
        <f t="shared" si="67"/>
        <v>-0.344444444444445</v>
      </c>
      <c r="M120" s="49">
        <f t="shared" si="68"/>
        <v>-0.37777777777777821</v>
      </c>
      <c r="N120" s="24"/>
      <c r="O120" s="34">
        <f t="shared" si="44"/>
        <v>0.95730637233845273</v>
      </c>
      <c r="P120" s="34">
        <f t="shared" si="61"/>
        <v>-0.29899999999999999</v>
      </c>
      <c r="Q120" s="37"/>
      <c r="R120" s="40"/>
      <c r="S120" s="34"/>
      <c r="V120" s="23">
        <f t="shared" si="53"/>
        <v>-160.13666207995811</v>
      </c>
      <c r="W120" s="23">
        <f t="shared" si="54"/>
        <v>-159.36329960327708</v>
      </c>
      <c r="X120" s="19">
        <f t="shared" si="48"/>
        <v>-7.4333333333333327</v>
      </c>
      <c r="Y120" s="19">
        <f t="shared" si="60"/>
        <v>-7.5888888888888886</v>
      </c>
      <c r="Z120" s="23">
        <f t="shared" si="63"/>
        <v>-7.625</v>
      </c>
      <c r="AA120" s="23">
        <f t="shared" si="64"/>
        <v>3.6111111111111427E-2</v>
      </c>
      <c r="AB120" s="49">
        <f t="shared" si="65"/>
        <v>0.19166666666666732</v>
      </c>
      <c r="AC120" s="24"/>
      <c r="AD120" s="34">
        <f t="shared" si="45"/>
        <v>0.60265668167154318</v>
      </c>
      <c r="AE120" s="34">
        <f t="shared" si="62"/>
        <v>-8.7799999999999994</v>
      </c>
      <c r="AF120" s="34"/>
      <c r="AG120" s="34"/>
      <c r="AH120" s="9"/>
    </row>
    <row r="121" spans="1:34">
      <c r="A121" s="7">
        <v>280250</v>
      </c>
      <c r="B121" s="8">
        <f t="shared" si="47"/>
        <v>-280.25</v>
      </c>
      <c r="C121" s="8">
        <f t="shared" si="50"/>
        <v>0.5</v>
      </c>
      <c r="D121" s="8">
        <v>-6.7</v>
      </c>
      <c r="G121" s="23">
        <f t="shared" si="51"/>
        <v>-280.7812084421987</v>
      </c>
      <c r="H121" s="23">
        <f t="shared" si="52"/>
        <v>-280.52342094997169</v>
      </c>
      <c r="I121" s="19">
        <f t="shared" si="57"/>
        <v>-6.5</v>
      </c>
      <c r="J121" s="19">
        <f t="shared" si="59"/>
        <v>-6.5</v>
      </c>
      <c r="K121" s="23">
        <f t="shared" si="66"/>
        <v>-6.2555555555555555</v>
      </c>
      <c r="L121" s="23">
        <f t="shared" si="67"/>
        <v>-0.24444444444444446</v>
      </c>
      <c r="M121" s="49">
        <f t="shared" si="68"/>
        <v>-0.24444444444444446</v>
      </c>
      <c r="N121" s="24"/>
      <c r="O121" s="34">
        <f t="shared" si="44"/>
        <v>0.54752522756589472</v>
      </c>
      <c r="P121" s="34">
        <f t="shared" si="61"/>
        <v>-0.29899999999999999</v>
      </c>
      <c r="Q121" s="37"/>
      <c r="R121" s="40"/>
      <c r="S121" s="34"/>
      <c r="V121" s="23">
        <f t="shared" si="53"/>
        <v>-158.58993712659606</v>
      </c>
      <c r="W121" s="23">
        <f t="shared" si="54"/>
        <v>-157.81657464991503</v>
      </c>
      <c r="X121" s="19">
        <f t="shared" si="48"/>
        <v>-8.5000000000000018</v>
      </c>
      <c r="Y121" s="19">
        <f t="shared" si="60"/>
        <v>-8.1555555555555568</v>
      </c>
      <c r="Z121" s="23">
        <f t="shared" si="63"/>
        <v>-7.3472222222222223</v>
      </c>
      <c r="AA121" s="23">
        <f t="shared" si="64"/>
        <v>-0.80833333333333446</v>
      </c>
      <c r="AB121" s="49">
        <f t="shared" si="65"/>
        <v>-1.1527777777777795</v>
      </c>
      <c r="AC121" s="24"/>
      <c r="AD121" s="34">
        <f t="shared" si="45"/>
        <v>-5.1283082581667583E-2</v>
      </c>
      <c r="AE121" s="34">
        <f t="shared" si="62"/>
        <v>-8.7799999999999994</v>
      </c>
      <c r="AF121" s="34"/>
      <c r="AG121" s="34"/>
      <c r="AH121" s="9"/>
    </row>
    <row r="122" spans="1:34">
      <c r="A122" s="7">
        <v>279750</v>
      </c>
      <c r="B122" s="8">
        <f t="shared" si="47"/>
        <v>-279.75</v>
      </c>
      <c r="C122" s="8">
        <f t="shared" si="50"/>
        <v>0.5</v>
      </c>
      <c r="D122" s="8">
        <v>-6.7</v>
      </c>
      <c r="G122" s="23">
        <f t="shared" si="51"/>
        <v>-280.26563345774468</v>
      </c>
      <c r="H122" s="23">
        <f t="shared" si="52"/>
        <v>-280.00784596551767</v>
      </c>
      <c r="I122" s="19">
        <f t="shared" si="57"/>
        <v>-6.7</v>
      </c>
      <c r="J122" s="19">
        <f t="shared" si="59"/>
        <v>-6.7</v>
      </c>
      <c r="K122" s="23">
        <f t="shared" si="66"/>
        <v>-6.4888888888888889</v>
      </c>
      <c r="L122" s="23">
        <f t="shared" si="67"/>
        <v>-0.21111111111111125</v>
      </c>
      <c r="M122" s="49">
        <f t="shared" si="68"/>
        <v>-0.21111111111111125</v>
      </c>
      <c r="N122" s="24"/>
      <c r="O122" s="34">
        <f t="shared" si="44"/>
        <v>-0.11844905624982696</v>
      </c>
      <c r="P122" s="34">
        <f t="shared" si="61"/>
        <v>-0.29899999999999999</v>
      </c>
      <c r="Q122" s="37"/>
      <c r="R122" s="40"/>
      <c r="S122" s="34"/>
      <c r="V122" s="23">
        <f t="shared" si="53"/>
        <v>-157.043212173234</v>
      </c>
      <c r="W122" s="23">
        <f t="shared" si="54"/>
        <v>-156.26984969655297</v>
      </c>
      <c r="X122" s="19">
        <f t="shared" si="48"/>
        <v>-8.5333333333333332</v>
      </c>
      <c r="Y122" s="19">
        <f t="shared" si="60"/>
        <v>-8.2555555555555564</v>
      </c>
      <c r="Z122" s="23">
        <f t="shared" si="63"/>
        <v>-7.2703703703703706</v>
      </c>
      <c r="AA122" s="23">
        <f t="shared" si="64"/>
        <v>-0.98518518518518583</v>
      </c>
      <c r="AB122" s="49">
        <f t="shared" si="65"/>
        <v>-1.2629629629629626</v>
      </c>
      <c r="AC122" s="24"/>
      <c r="AD122" s="34">
        <f t="shared" si="45"/>
        <v>-0.68122692254694983</v>
      </c>
      <c r="AE122" s="34">
        <f t="shared" si="62"/>
        <v>-8.7799999999999994</v>
      </c>
      <c r="AF122" s="34"/>
      <c r="AG122" s="34"/>
      <c r="AH122" s="9"/>
    </row>
    <row r="123" spans="1:34">
      <c r="A123" s="7">
        <v>279250</v>
      </c>
      <c r="B123" s="8">
        <f t="shared" si="47"/>
        <v>-279.25</v>
      </c>
      <c r="C123" s="8">
        <f t="shared" si="50"/>
        <v>0.5</v>
      </c>
      <c r="D123" s="8">
        <v>-7.1</v>
      </c>
      <c r="G123" s="23">
        <f t="shared" si="51"/>
        <v>-279.75005847329066</v>
      </c>
      <c r="H123" s="23">
        <f t="shared" si="52"/>
        <v>-279.49227098106365</v>
      </c>
      <c r="I123" s="19">
        <f t="shared" si="57"/>
        <v>-6.9</v>
      </c>
      <c r="J123" s="19">
        <f t="shared" si="59"/>
        <v>-7</v>
      </c>
      <c r="K123" s="23">
        <f t="shared" si="66"/>
        <v>-6.6333333333333337</v>
      </c>
      <c r="L123" s="23">
        <f t="shared" si="67"/>
        <v>-0.36666666666666625</v>
      </c>
      <c r="M123" s="49">
        <f t="shared" si="68"/>
        <v>-0.26666666666666661</v>
      </c>
      <c r="N123" s="24"/>
      <c r="O123" s="34">
        <f t="shared" si="44"/>
        <v>-0.72899971023167032</v>
      </c>
      <c r="P123" s="34">
        <f t="shared" si="61"/>
        <v>-0.29899999999999999</v>
      </c>
      <c r="Q123" s="37"/>
      <c r="R123" s="40"/>
      <c r="S123" s="34"/>
      <c r="V123" s="23">
        <f t="shared" si="53"/>
        <v>-155.49648721987194</v>
      </c>
      <c r="W123" s="23">
        <f t="shared" si="54"/>
        <v>-154.72312474319091</v>
      </c>
      <c r="X123" s="19">
        <f t="shared" si="48"/>
        <v>-7.7333333333333334</v>
      </c>
      <c r="Y123" s="19">
        <f t="shared" si="60"/>
        <v>-7.9333333333333336</v>
      </c>
      <c r="Z123" s="23">
        <f t="shared" si="63"/>
        <v>-7.1925925925925931</v>
      </c>
      <c r="AA123" s="23">
        <f t="shared" si="64"/>
        <v>-0.74074074074074048</v>
      </c>
      <c r="AB123" s="49">
        <f t="shared" si="65"/>
        <v>-0.5407407407407403</v>
      </c>
      <c r="AC123" s="24"/>
      <c r="AD123" s="34">
        <f t="shared" si="45"/>
        <v>-0.99241711445858571</v>
      </c>
      <c r="AE123" s="34">
        <f t="shared" si="62"/>
        <v>-8.7799999999999994</v>
      </c>
      <c r="AF123" s="34"/>
      <c r="AG123" s="34"/>
      <c r="AH123" s="9"/>
    </row>
    <row r="124" spans="1:34">
      <c r="A124" s="7">
        <v>278750</v>
      </c>
      <c r="B124" s="8">
        <f t="shared" si="47"/>
        <v>-278.75</v>
      </c>
      <c r="C124" s="8">
        <f t="shared" si="50"/>
        <v>0.5</v>
      </c>
      <c r="D124" s="8">
        <v>-7.4</v>
      </c>
      <c r="G124" s="23">
        <f t="shared" si="51"/>
        <v>-279.23448348883664</v>
      </c>
      <c r="H124" s="23">
        <f t="shared" si="52"/>
        <v>-278.97669599660964</v>
      </c>
      <c r="I124" s="19">
        <f t="shared" si="57"/>
        <v>-7.4</v>
      </c>
      <c r="J124" s="19">
        <f t="shared" si="59"/>
        <v>-7.1333333333333329</v>
      </c>
      <c r="K124" s="23">
        <f t="shared" si="66"/>
        <v>-6.677777777777778</v>
      </c>
      <c r="L124" s="23">
        <f t="shared" si="67"/>
        <v>-0.45555555555555483</v>
      </c>
      <c r="M124" s="49">
        <f t="shared" si="68"/>
        <v>-0.72222222222222232</v>
      </c>
      <c r="N124" s="24"/>
      <c r="O124" s="34">
        <f t="shared" si="44"/>
        <v>-0.99844329786676322</v>
      </c>
      <c r="P124" s="34">
        <f t="shared" si="61"/>
        <v>-0.29899999999999999</v>
      </c>
      <c r="Q124" s="37"/>
      <c r="R124" s="40"/>
      <c r="S124" s="34"/>
      <c r="V124" s="23">
        <f t="shared" si="53"/>
        <v>-153.94976226650988</v>
      </c>
      <c r="W124" s="23">
        <f t="shared" si="54"/>
        <v>-153.17639978982885</v>
      </c>
      <c r="X124" s="19">
        <f t="shared" si="48"/>
        <v>-7.5333333333333341</v>
      </c>
      <c r="Y124" s="19">
        <f t="shared" si="60"/>
        <v>-7</v>
      </c>
      <c r="Z124" s="23">
        <f t="shared" si="63"/>
        <v>-7.1861111111111109</v>
      </c>
      <c r="AA124" s="23">
        <f t="shared" si="64"/>
        <v>0.18611111111111089</v>
      </c>
      <c r="AB124" s="49">
        <f t="shared" si="65"/>
        <v>-0.34722222222222321</v>
      </c>
      <c r="AC124" s="24"/>
      <c r="AD124" s="34">
        <f t="shared" si="45"/>
        <v>-0.83924430902738423</v>
      </c>
      <c r="AE124" s="34">
        <f t="shared" si="62"/>
        <v>-8.7799999999999994</v>
      </c>
      <c r="AF124" s="34"/>
      <c r="AG124" s="34"/>
      <c r="AH124" s="9"/>
    </row>
    <row r="125" spans="1:34">
      <c r="A125" s="7">
        <v>278250</v>
      </c>
      <c r="B125" s="8">
        <f t="shared" si="47"/>
        <v>-278.25</v>
      </c>
      <c r="C125" s="8">
        <f t="shared" si="50"/>
        <v>0.5</v>
      </c>
      <c r="D125" s="8">
        <v>-7.1</v>
      </c>
      <c r="G125" s="23">
        <f t="shared" si="51"/>
        <v>-278.71890850438263</v>
      </c>
      <c r="H125" s="23">
        <f t="shared" si="52"/>
        <v>-278.46112101215562</v>
      </c>
      <c r="I125" s="19">
        <f t="shared" si="57"/>
        <v>-7.1</v>
      </c>
      <c r="J125" s="19">
        <f t="shared" si="59"/>
        <v>-7.0333333333333341</v>
      </c>
      <c r="K125" s="23">
        <f t="shared" si="66"/>
        <v>-6.7333333333333334</v>
      </c>
      <c r="L125" s="23">
        <f t="shared" si="67"/>
        <v>-0.30000000000000071</v>
      </c>
      <c r="M125" s="49">
        <f t="shared" si="68"/>
        <v>-0.36666666666666625</v>
      </c>
      <c r="N125" s="24"/>
      <c r="O125" s="34">
        <f t="shared" si="44"/>
        <v>-0.80070416996879001</v>
      </c>
      <c r="P125" s="34">
        <f t="shared" si="61"/>
        <v>-0.29899999999999999</v>
      </c>
      <c r="Q125" s="37"/>
      <c r="R125" s="40"/>
      <c r="S125" s="34"/>
      <c r="V125" s="23">
        <f t="shared" si="53"/>
        <v>-152.40303731314782</v>
      </c>
      <c r="W125" s="23">
        <f t="shared" si="54"/>
        <v>-151.62967483646679</v>
      </c>
      <c r="X125" s="19">
        <f t="shared" si="48"/>
        <v>-5.7333333333333334</v>
      </c>
      <c r="Y125" s="19">
        <f t="shared" si="60"/>
        <v>-6.4333333333333336</v>
      </c>
      <c r="Z125" s="23">
        <f t="shared" si="63"/>
        <v>-7.1787037037037038</v>
      </c>
      <c r="AA125" s="23">
        <f t="shared" si="64"/>
        <v>0.74537037037037024</v>
      </c>
      <c r="AB125" s="49">
        <f t="shared" si="65"/>
        <v>1.4453703703703704</v>
      </c>
      <c r="AC125" s="24"/>
      <c r="AD125" s="34">
        <f t="shared" si="45"/>
        <v>-0.29337976424072149</v>
      </c>
      <c r="AE125" s="34">
        <f t="shared" si="62"/>
        <v>-8.7799999999999994</v>
      </c>
      <c r="AF125" s="34"/>
      <c r="AG125" s="34"/>
      <c r="AH125" s="9"/>
    </row>
    <row r="126" spans="1:34">
      <c r="A126" s="7">
        <v>277750</v>
      </c>
      <c r="B126" s="8">
        <f t="shared" si="47"/>
        <v>-277.75</v>
      </c>
      <c r="C126" s="8">
        <f t="shared" si="50"/>
        <v>0.5</v>
      </c>
      <c r="D126" s="8">
        <v>-6.6</v>
      </c>
      <c r="G126" s="23">
        <f t="shared" si="51"/>
        <v>-278.20333351992861</v>
      </c>
      <c r="H126" s="23">
        <f t="shared" si="52"/>
        <v>-277.9455460277016</v>
      </c>
      <c r="I126" s="19">
        <f t="shared" si="57"/>
        <v>-6.6</v>
      </c>
      <c r="J126" s="19">
        <f t="shared" si="59"/>
        <v>-6.6333333333333329</v>
      </c>
      <c r="K126" s="23">
        <f t="shared" si="66"/>
        <v>-6.7777777777777777</v>
      </c>
      <c r="L126" s="23">
        <f t="shared" si="67"/>
        <v>0.14444444444444482</v>
      </c>
      <c r="M126" s="49">
        <f t="shared" si="68"/>
        <v>0.17777777777777803</v>
      </c>
      <c r="N126" s="24"/>
      <c r="O126" s="34">
        <f t="shared" si="44"/>
        <v>-0.22830666210682282</v>
      </c>
      <c r="P126" s="34">
        <f t="shared" si="61"/>
        <v>-0.29899999999999999</v>
      </c>
      <c r="Q126" s="37"/>
      <c r="R126" s="40"/>
      <c r="S126" s="34"/>
      <c r="V126" s="23">
        <f t="shared" si="53"/>
        <v>-150.85631235978576</v>
      </c>
      <c r="W126" s="23">
        <f t="shared" si="54"/>
        <v>-150.08294988310473</v>
      </c>
      <c r="X126" s="19">
        <f t="shared" si="48"/>
        <v>-6.0333333333333341</v>
      </c>
      <c r="Y126" s="19">
        <f t="shared" si="60"/>
        <v>-6.0555555555555562</v>
      </c>
      <c r="Z126" s="23">
        <f t="shared" si="63"/>
        <v>-7.1009259259259254</v>
      </c>
      <c r="AA126" s="23">
        <f t="shared" si="64"/>
        <v>1.0453703703703692</v>
      </c>
      <c r="AB126" s="49">
        <f t="shared" si="65"/>
        <v>1.0675925925925913</v>
      </c>
      <c r="AC126" s="24"/>
      <c r="AD126" s="34">
        <f t="shared" si="45"/>
        <v>0.38976043278707584</v>
      </c>
      <c r="AE126" s="34">
        <f t="shared" si="62"/>
        <v>-8.7799999999999994</v>
      </c>
      <c r="AF126" s="34"/>
      <c r="AG126" s="34"/>
      <c r="AH126" s="9"/>
    </row>
    <row r="127" spans="1:34">
      <c r="A127" s="7">
        <v>277250</v>
      </c>
      <c r="B127" s="8">
        <f t="shared" si="47"/>
        <v>-277.25</v>
      </c>
      <c r="C127" s="8">
        <f t="shared" si="50"/>
        <v>0.5</v>
      </c>
      <c r="D127" s="8">
        <v>-6.2</v>
      </c>
      <c r="G127" s="23">
        <f t="shared" si="51"/>
        <v>-277.68775853547459</v>
      </c>
      <c r="H127" s="23">
        <f t="shared" si="52"/>
        <v>-277.42997104324758</v>
      </c>
      <c r="I127" s="19">
        <f t="shared" si="57"/>
        <v>-6.2</v>
      </c>
      <c r="J127" s="19">
        <f t="shared" si="59"/>
        <v>-6.4000000000000012</v>
      </c>
      <c r="K127" s="23">
        <f t="shared" si="66"/>
        <v>-6.7888888888888879</v>
      </c>
      <c r="L127" s="23">
        <f t="shared" si="67"/>
        <v>0.38888888888888662</v>
      </c>
      <c r="M127" s="49">
        <f t="shared" si="68"/>
        <v>0.58888888888888768</v>
      </c>
      <c r="N127" s="24"/>
      <c r="O127" s="34">
        <f t="shared" si="44"/>
        <v>0.45091807030088882</v>
      </c>
      <c r="P127" s="34">
        <f t="shared" si="61"/>
        <v>-0.29899999999999999</v>
      </c>
      <c r="Q127" s="37"/>
      <c r="R127" s="40"/>
      <c r="S127" s="34"/>
      <c r="V127" s="23">
        <f t="shared" si="53"/>
        <v>-149.3095874064237</v>
      </c>
      <c r="W127" s="23">
        <f t="shared" si="54"/>
        <v>-148.53622492974267</v>
      </c>
      <c r="X127" s="19">
        <f t="shared" si="48"/>
        <v>-6.3999999999999995</v>
      </c>
      <c r="Y127" s="19">
        <f t="shared" si="60"/>
        <v>-6.4027777777777777</v>
      </c>
      <c r="Z127" s="23">
        <f t="shared" si="63"/>
        <v>-7.0712962962962962</v>
      </c>
      <c r="AA127" s="23">
        <f t="shared" si="64"/>
        <v>0.66851851851851851</v>
      </c>
      <c r="AB127" s="49">
        <f t="shared" si="65"/>
        <v>0.67129629629629672</v>
      </c>
      <c r="AC127" s="24"/>
      <c r="AD127" s="34">
        <f t="shared" si="45"/>
        <v>0.89052739160908312</v>
      </c>
      <c r="AE127" s="34">
        <f t="shared" si="62"/>
        <v>-8.7799999999999994</v>
      </c>
      <c r="AF127" s="34"/>
      <c r="AG127" s="34"/>
      <c r="AH127" s="9"/>
    </row>
    <row r="128" spans="1:34">
      <c r="A128" s="7">
        <v>276750</v>
      </c>
      <c r="B128" s="8">
        <f t="shared" si="47"/>
        <v>-276.75</v>
      </c>
      <c r="C128" s="8">
        <f t="shared" si="50"/>
        <v>0.5</v>
      </c>
      <c r="D128" s="8">
        <v>-6.4</v>
      </c>
      <c r="G128" s="23">
        <f t="shared" si="51"/>
        <v>-277.17218355102057</v>
      </c>
      <c r="H128" s="23">
        <f t="shared" si="52"/>
        <v>-276.91439605879356</v>
      </c>
      <c r="I128" s="19">
        <f t="shared" si="57"/>
        <v>-6.4</v>
      </c>
      <c r="J128" s="19">
        <f t="shared" si="59"/>
        <v>-6.4666666666666677</v>
      </c>
      <c r="K128" s="23">
        <f t="shared" si="66"/>
        <v>-6.822222222222222</v>
      </c>
      <c r="L128" s="23">
        <f t="shared" si="67"/>
        <v>0.35555555555555429</v>
      </c>
      <c r="M128" s="49">
        <f t="shared" si="68"/>
        <v>0.42222222222222161</v>
      </c>
      <c r="N128" s="24"/>
      <c r="O128" s="34">
        <f t="shared" si="44"/>
        <v>0.91915322621865569</v>
      </c>
      <c r="P128" s="34">
        <f t="shared" si="61"/>
        <v>-0.29899999999999999</v>
      </c>
      <c r="Q128" s="37"/>
      <c r="R128" s="40"/>
      <c r="S128" s="34"/>
      <c r="V128" s="23">
        <f t="shared" si="53"/>
        <v>-147.76286245306164</v>
      </c>
      <c r="W128" s="23">
        <f t="shared" si="54"/>
        <v>-146.98949997638061</v>
      </c>
      <c r="X128" s="19">
        <f t="shared" si="48"/>
        <v>-6.7749999999999995</v>
      </c>
      <c r="Y128" s="19">
        <f t="shared" si="60"/>
        <v>-6.8472222222222214</v>
      </c>
      <c r="Z128" s="23">
        <f t="shared" si="63"/>
        <v>-7.1490740740740746</v>
      </c>
      <c r="AA128" s="23">
        <f t="shared" si="64"/>
        <v>0.30185185185185315</v>
      </c>
      <c r="AB128" s="49">
        <f t="shared" si="65"/>
        <v>0.37407407407407511</v>
      </c>
      <c r="AC128" s="24"/>
      <c r="AD128" s="34">
        <f t="shared" si="45"/>
        <v>0.97460668678767415</v>
      </c>
      <c r="AE128" s="34">
        <f t="shared" si="62"/>
        <v>-8.7799999999999994</v>
      </c>
      <c r="AF128" s="34"/>
      <c r="AG128" s="34"/>
      <c r="AH128" s="9"/>
    </row>
    <row r="129" spans="1:34">
      <c r="A129" s="7">
        <v>276250</v>
      </c>
      <c r="B129" s="8">
        <f t="shared" si="47"/>
        <v>-276.25</v>
      </c>
      <c r="C129" s="8">
        <f t="shared" si="50"/>
        <v>0.5</v>
      </c>
      <c r="D129" s="8">
        <v>-6.8</v>
      </c>
      <c r="G129" s="23">
        <f t="shared" si="51"/>
        <v>-276.65660856656655</v>
      </c>
      <c r="H129" s="23">
        <f t="shared" si="52"/>
        <v>-276.39882107433954</v>
      </c>
      <c r="I129" s="19">
        <f t="shared" si="57"/>
        <v>-6.8</v>
      </c>
      <c r="J129" s="19">
        <f t="shared" si="59"/>
        <v>-6.7</v>
      </c>
      <c r="K129" s="23">
        <f t="shared" si="66"/>
        <v>-6.7666666666666657</v>
      </c>
      <c r="L129" s="23">
        <f t="shared" si="67"/>
        <v>6.6666666666665542E-2</v>
      </c>
      <c r="M129" s="49">
        <f t="shared" si="68"/>
        <v>-3.3333333333334103E-2</v>
      </c>
      <c r="N129" s="24"/>
      <c r="O129" s="34">
        <f t="shared" si="44"/>
        <v>0.95730637233845894</v>
      </c>
      <c r="P129" s="34">
        <f t="shared" si="61"/>
        <v>-0.29899999999999999</v>
      </c>
      <c r="Q129" s="37"/>
      <c r="R129" s="40"/>
      <c r="S129" s="34"/>
      <c r="V129" s="23">
        <f t="shared" si="53"/>
        <v>-146.21613749969958</v>
      </c>
      <c r="W129" s="23">
        <f t="shared" si="54"/>
        <v>-145.44277502301856</v>
      </c>
      <c r="X129" s="19">
        <f t="shared" si="48"/>
        <v>-7.3666666666666671</v>
      </c>
      <c r="Y129" s="19">
        <f t="shared" si="60"/>
        <v>-7.3138888888888891</v>
      </c>
      <c r="Z129" s="23">
        <f t="shared" si="63"/>
        <v>-7.2305555555555561</v>
      </c>
      <c r="AA129" s="23">
        <f t="shared" si="64"/>
        <v>-8.3333333333333037E-2</v>
      </c>
      <c r="AB129" s="49">
        <f t="shared" si="65"/>
        <v>-0.13611111111111107</v>
      </c>
      <c r="AC129" s="24"/>
      <c r="AD129" s="34">
        <f t="shared" si="45"/>
        <v>0.60265668167150366</v>
      </c>
      <c r="AE129" s="34">
        <f t="shared" si="62"/>
        <v>-8.7799999999999994</v>
      </c>
      <c r="AF129" s="34"/>
      <c r="AG129" s="34"/>
      <c r="AH129" s="9"/>
    </row>
    <row r="130" spans="1:34">
      <c r="A130" s="7">
        <v>275750</v>
      </c>
      <c r="B130" s="8">
        <f t="shared" si="47"/>
        <v>-275.75</v>
      </c>
      <c r="C130" s="8">
        <f t="shared" si="50"/>
        <v>0.5</v>
      </c>
      <c r="D130" s="8">
        <v>-6.9</v>
      </c>
      <c r="G130" s="23">
        <f t="shared" si="51"/>
        <v>-276.14103358211253</v>
      </c>
      <c r="H130" s="23">
        <f t="shared" si="52"/>
        <v>-275.88324608988552</v>
      </c>
      <c r="I130" s="19">
        <f t="shared" si="57"/>
        <v>-6.9</v>
      </c>
      <c r="J130" s="19">
        <f t="shared" si="59"/>
        <v>-6.833333333333333</v>
      </c>
      <c r="K130" s="23">
        <f t="shared" si="66"/>
        <v>-6.7111111111111121</v>
      </c>
      <c r="L130" s="23">
        <f t="shared" si="67"/>
        <v>-0.1222222222222209</v>
      </c>
      <c r="M130" s="49">
        <f t="shared" si="68"/>
        <v>-0.18888888888888822</v>
      </c>
      <c r="N130" s="24"/>
      <c r="O130" s="34">
        <f t="shared" ref="O130:O193" si="69" xml:space="preserve"> SIN((2*PI()*(H130+P130)/4.64017486008615) + 5.828143046)</f>
        <v>0.54752522756586519</v>
      </c>
      <c r="P130" s="34">
        <f t="shared" si="61"/>
        <v>-0.29899999999999999</v>
      </c>
      <c r="Q130" s="37"/>
      <c r="R130" s="40"/>
      <c r="S130" s="34"/>
      <c r="V130" s="23">
        <f t="shared" si="53"/>
        <v>-144.66941254633753</v>
      </c>
      <c r="W130" s="23">
        <f t="shared" si="54"/>
        <v>-143.8960500696565</v>
      </c>
      <c r="X130" s="19">
        <f t="shared" si="48"/>
        <v>-7.8</v>
      </c>
      <c r="Y130" s="19">
        <f t="shared" si="60"/>
        <v>-7.8111111111111109</v>
      </c>
      <c r="Z130" s="23">
        <f t="shared" si="63"/>
        <v>-7.4268518518518523</v>
      </c>
      <c r="AA130" s="23">
        <f t="shared" si="64"/>
        <v>-0.38425925925925863</v>
      </c>
      <c r="AB130" s="49">
        <f t="shared" si="65"/>
        <v>-0.37314814814814756</v>
      </c>
      <c r="AC130" s="24"/>
      <c r="AD130" s="34">
        <f t="shared" ref="AD130:AD193" si="70" xml:space="preserve"> SIN((2*PI()*(W130+AE130)/13.9205245802584) + 2.989911921)</f>
        <v>-5.1283082581731206E-2</v>
      </c>
      <c r="AE130" s="34">
        <f t="shared" si="62"/>
        <v>-8.7799999999999994</v>
      </c>
      <c r="AF130" s="34"/>
      <c r="AG130" s="34"/>
      <c r="AH130" s="9"/>
    </row>
    <row r="131" spans="1:34">
      <c r="A131" s="7">
        <v>275250</v>
      </c>
      <c r="B131" s="8">
        <f t="shared" ref="B131:B194" si="71">-A131/1000</f>
        <v>-275.25</v>
      </c>
      <c r="C131" s="8">
        <f t="shared" si="50"/>
        <v>0.5</v>
      </c>
      <c r="D131" s="8">
        <v>-6.8</v>
      </c>
      <c r="G131" s="23">
        <f t="shared" si="51"/>
        <v>-275.62545859765851</v>
      </c>
      <c r="H131" s="23">
        <f t="shared" si="52"/>
        <v>-275.3676711054315</v>
      </c>
      <c r="I131" s="19">
        <f t="shared" si="57"/>
        <v>-6.8</v>
      </c>
      <c r="J131" s="19">
        <f t="shared" si="59"/>
        <v>-6.9666666666666659</v>
      </c>
      <c r="K131" s="23">
        <f t="shared" si="66"/>
        <v>-6.7888888888888888</v>
      </c>
      <c r="L131" s="23">
        <f t="shared" si="67"/>
        <v>-0.17777777777777715</v>
      </c>
      <c r="M131" s="49">
        <f t="shared" si="68"/>
        <v>-1.1111111111111072E-2</v>
      </c>
      <c r="N131" s="24"/>
      <c r="O131" s="34">
        <f t="shared" si="69"/>
        <v>-0.11844905624986199</v>
      </c>
      <c r="P131" s="34">
        <f t="shared" si="61"/>
        <v>-0.29899999999999999</v>
      </c>
      <c r="Q131" s="37"/>
      <c r="R131" s="40"/>
      <c r="S131" s="34"/>
      <c r="V131" s="23">
        <f t="shared" si="53"/>
        <v>-143.12268759297547</v>
      </c>
      <c r="W131" s="23">
        <f t="shared" si="54"/>
        <v>-142.34932511629444</v>
      </c>
      <c r="X131" s="19">
        <f t="shared" ref="X131:X194" si="72">AVERAGEIFS(DeltaTsite,KyrBP,"&gt;"&amp;V131,KyrBP,"&lt;="&amp;V132)</f>
        <v>-8.2666666666666657</v>
      </c>
      <c r="Y131" s="19">
        <f t="shared" si="60"/>
        <v>-8.1666666666666661</v>
      </c>
      <c r="Z131" s="23">
        <f t="shared" si="63"/>
        <v>-7.5194444444444439</v>
      </c>
      <c r="AA131" s="23">
        <f t="shared" si="64"/>
        <v>-0.64722222222222214</v>
      </c>
      <c r="AB131" s="49">
        <f t="shared" si="65"/>
        <v>-0.74722222222222179</v>
      </c>
      <c r="AC131" s="24"/>
      <c r="AD131" s="34">
        <f t="shared" si="70"/>
        <v>-0.68122692254698602</v>
      </c>
      <c r="AE131" s="34">
        <f t="shared" si="62"/>
        <v>-8.7799999999999994</v>
      </c>
      <c r="AF131" s="34"/>
      <c r="AG131" s="34"/>
      <c r="AH131" s="9"/>
    </row>
    <row r="132" spans="1:34">
      <c r="A132" s="7">
        <v>274750</v>
      </c>
      <c r="B132" s="8">
        <f t="shared" si="71"/>
        <v>-274.75</v>
      </c>
      <c r="C132" s="8">
        <f t="shared" ref="C132:C195" si="73">B132-B131</f>
        <v>0.5</v>
      </c>
      <c r="D132" s="8">
        <v>-7.2</v>
      </c>
      <c r="G132" s="23">
        <f t="shared" ref="G132:G195" si="74">G131 + 0.515574984454017</f>
        <v>-275.10988361320449</v>
      </c>
      <c r="H132" s="23">
        <f t="shared" ref="H132:H195" si="75">H131 + 0.515574984454017</f>
        <v>-274.85209612097748</v>
      </c>
      <c r="I132" s="19">
        <f t="shared" si="57"/>
        <v>-7.2</v>
      </c>
      <c r="J132" s="19">
        <f t="shared" si="59"/>
        <v>-6.9666666666666659</v>
      </c>
      <c r="K132" s="23">
        <f t="shared" si="66"/>
        <v>-6.9333333333333336</v>
      </c>
      <c r="L132" s="23">
        <f t="shared" si="67"/>
        <v>-3.3333333333332327E-2</v>
      </c>
      <c r="M132" s="49">
        <f t="shared" si="68"/>
        <v>-0.26666666666666661</v>
      </c>
      <c r="N132" s="24"/>
      <c r="O132" s="34">
        <f t="shared" si="69"/>
        <v>-0.72899971023165555</v>
      </c>
      <c r="P132" s="34">
        <f t="shared" si="61"/>
        <v>-0.29899999999999999</v>
      </c>
      <c r="Q132" s="37"/>
      <c r="R132" s="40"/>
      <c r="S132" s="34"/>
      <c r="V132" s="23">
        <f t="shared" ref="V132:V195" si="76">V131 + 1.54672495336205</f>
        <v>-141.57596263961341</v>
      </c>
      <c r="W132" s="23">
        <f t="shared" ref="W132:W195" si="77">W131 + 1.54672495336205</f>
        <v>-140.80260016293238</v>
      </c>
      <c r="X132" s="19">
        <f t="shared" si="72"/>
        <v>-8.4333333333333318</v>
      </c>
      <c r="Y132" s="19">
        <f t="shared" si="60"/>
        <v>-8.3222222222222211</v>
      </c>
      <c r="Z132" s="23">
        <f t="shared" si="63"/>
        <v>-7.2749999999999995</v>
      </c>
      <c r="AA132" s="23">
        <f t="shared" si="64"/>
        <v>-1.0472222222222216</v>
      </c>
      <c r="AB132" s="49">
        <f t="shared" si="65"/>
        <v>-1.1583333333333323</v>
      </c>
      <c r="AC132" s="24"/>
      <c r="AD132" s="34">
        <f t="shared" si="70"/>
        <v>-0.99241711445859349</v>
      </c>
      <c r="AE132" s="34">
        <f t="shared" si="62"/>
        <v>-8.7799999999999994</v>
      </c>
      <c r="AF132" s="34"/>
      <c r="AG132" s="34"/>
      <c r="AH132" s="9"/>
    </row>
    <row r="133" spans="1:34">
      <c r="A133" s="7">
        <v>274250</v>
      </c>
      <c r="B133" s="8">
        <f t="shared" si="71"/>
        <v>-274.25</v>
      </c>
      <c r="C133" s="8">
        <f t="shared" si="73"/>
        <v>0.5</v>
      </c>
      <c r="D133" s="8">
        <v>-6.9</v>
      </c>
      <c r="G133" s="23">
        <f t="shared" si="74"/>
        <v>-274.59430862875047</v>
      </c>
      <c r="H133" s="23">
        <f t="shared" si="75"/>
        <v>-274.33652113652346</v>
      </c>
      <c r="I133" s="19">
        <f t="shared" si="57"/>
        <v>-6.9</v>
      </c>
      <c r="J133" s="19">
        <f t="shared" si="59"/>
        <v>-6.9000000000000012</v>
      </c>
      <c r="K133" s="23">
        <f t="shared" si="66"/>
        <v>-7.0777777777777784</v>
      </c>
      <c r="L133" s="23">
        <f t="shared" si="67"/>
        <v>0.17777777777777715</v>
      </c>
      <c r="M133" s="49">
        <f t="shared" si="68"/>
        <v>0.17777777777777803</v>
      </c>
      <c r="N133" s="24"/>
      <c r="O133" s="34">
        <f t="shared" si="69"/>
        <v>-0.99844329786676522</v>
      </c>
      <c r="P133" s="34">
        <f t="shared" si="61"/>
        <v>-0.29899999999999999</v>
      </c>
      <c r="Q133" s="37"/>
      <c r="R133" s="40"/>
      <c r="S133" s="34"/>
      <c r="V133" s="23">
        <f t="shared" si="76"/>
        <v>-140.02923768625135</v>
      </c>
      <c r="W133" s="23">
        <f t="shared" si="77"/>
        <v>-139.25587520957032</v>
      </c>
      <c r="X133" s="19">
        <f t="shared" si="72"/>
        <v>-8.2666666666666675</v>
      </c>
      <c r="Y133" s="19">
        <f t="shared" si="60"/>
        <v>-8.0666666666666664</v>
      </c>
      <c r="Z133" s="23">
        <f t="shared" si="63"/>
        <v>-6.6148148148148156</v>
      </c>
      <c r="AA133" s="23">
        <f t="shared" si="64"/>
        <v>-1.4518518518518508</v>
      </c>
      <c r="AB133" s="49">
        <f t="shared" si="65"/>
        <v>-1.6518518518518519</v>
      </c>
      <c r="AC133" s="24"/>
      <c r="AD133" s="34">
        <f t="shared" si="70"/>
        <v>-0.83924430902735725</v>
      </c>
      <c r="AE133" s="34">
        <f t="shared" si="62"/>
        <v>-8.7799999999999994</v>
      </c>
      <c r="AF133" s="34"/>
      <c r="AG133" s="34"/>
      <c r="AH133" s="9"/>
    </row>
    <row r="134" spans="1:34">
      <c r="A134" s="7">
        <v>273750</v>
      </c>
      <c r="B134" s="8">
        <f t="shared" si="71"/>
        <v>-273.75</v>
      </c>
      <c r="C134" s="8">
        <f t="shared" si="73"/>
        <v>0.5</v>
      </c>
      <c r="D134" s="8">
        <v>-6.6</v>
      </c>
      <c r="G134" s="23">
        <f t="shared" si="74"/>
        <v>-274.07873364429645</v>
      </c>
      <c r="H134" s="23">
        <f t="shared" si="75"/>
        <v>-273.82094615206944</v>
      </c>
      <c r="I134" s="19">
        <f t="shared" ref="I134:I197" si="78">AVERAGEIFS(DeltaTsite,KyrBP,"&gt;"&amp;G134,KyrBP,"&lt;="&amp;G135)</f>
        <v>-6.6</v>
      </c>
      <c r="J134" s="19">
        <f t="shared" si="59"/>
        <v>-6.9333333333333336</v>
      </c>
      <c r="K134" s="23">
        <f t="shared" si="66"/>
        <v>-7.166666666666667</v>
      </c>
      <c r="L134" s="23">
        <f t="shared" si="67"/>
        <v>0.23333333333333339</v>
      </c>
      <c r="M134" s="49">
        <f t="shared" si="68"/>
        <v>0.56666666666666732</v>
      </c>
      <c r="N134" s="24"/>
      <c r="O134" s="34">
        <f t="shared" si="69"/>
        <v>-0.80070416996876892</v>
      </c>
      <c r="P134" s="34">
        <f t="shared" si="61"/>
        <v>-0.29899999999999999</v>
      </c>
      <c r="Q134" s="37"/>
      <c r="R134" s="40"/>
      <c r="S134" s="34"/>
      <c r="V134" s="23">
        <f t="shared" si="76"/>
        <v>-138.48251273288929</v>
      </c>
      <c r="W134" s="23">
        <f t="shared" si="77"/>
        <v>-137.70915025620826</v>
      </c>
      <c r="X134" s="19">
        <f t="shared" si="72"/>
        <v>-7.5</v>
      </c>
      <c r="Y134" s="19">
        <f t="shared" si="60"/>
        <v>-7.5444444444444443</v>
      </c>
      <c r="Z134" s="23">
        <f t="shared" si="63"/>
        <v>-5.4074074074074083</v>
      </c>
      <c r="AA134" s="23">
        <f t="shared" si="64"/>
        <v>-2.137037037037036</v>
      </c>
      <c r="AB134" s="49">
        <f t="shared" si="65"/>
        <v>-2.0925925925925917</v>
      </c>
      <c r="AC134" s="24"/>
      <c r="AD134" s="34">
        <f t="shared" si="70"/>
        <v>-0.29337976424066059</v>
      </c>
      <c r="AE134" s="34">
        <f t="shared" si="62"/>
        <v>-8.7799999999999994</v>
      </c>
      <c r="AF134" s="34"/>
      <c r="AG134" s="34"/>
      <c r="AH134" s="9"/>
    </row>
    <row r="135" spans="1:34">
      <c r="A135" s="7">
        <v>273250</v>
      </c>
      <c r="B135" s="8">
        <f t="shared" si="71"/>
        <v>-273.25</v>
      </c>
      <c r="C135" s="8">
        <f t="shared" si="73"/>
        <v>0.5</v>
      </c>
      <c r="D135" s="8">
        <v>-7.3</v>
      </c>
      <c r="G135" s="23">
        <f t="shared" si="74"/>
        <v>-273.56315865984243</v>
      </c>
      <c r="H135" s="23">
        <f t="shared" si="75"/>
        <v>-273.30537116761542</v>
      </c>
      <c r="I135" s="19">
        <f t="shared" si="78"/>
        <v>-7.3</v>
      </c>
      <c r="J135" s="19">
        <f t="shared" si="59"/>
        <v>-7.1333333333333329</v>
      </c>
      <c r="K135" s="23">
        <f t="shared" si="66"/>
        <v>-7.1888888888888891</v>
      </c>
      <c r="L135" s="23">
        <f t="shared" si="67"/>
        <v>5.5555555555556246E-2</v>
      </c>
      <c r="M135" s="49">
        <f t="shared" si="68"/>
        <v>-0.11111111111111072</v>
      </c>
      <c r="N135" s="24"/>
      <c r="O135" s="34">
        <f t="shared" si="69"/>
        <v>-0.22830666210673314</v>
      </c>
      <c r="P135" s="34">
        <f t="shared" si="61"/>
        <v>-0.29899999999999999</v>
      </c>
      <c r="Q135" s="37"/>
      <c r="R135" s="40"/>
      <c r="S135" s="34"/>
      <c r="V135" s="23">
        <f t="shared" si="76"/>
        <v>-136.93578777952723</v>
      </c>
      <c r="W135" s="23">
        <f t="shared" si="77"/>
        <v>-136.1624253028462</v>
      </c>
      <c r="X135" s="19">
        <f t="shared" si="72"/>
        <v>-6.8666666666666663</v>
      </c>
      <c r="Y135" s="19">
        <f t="shared" si="60"/>
        <v>-6.1888888888888891</v>
      </c>
      <c r="Z135" s="23">
        <f t="shared" si="63"/>
        <v>-4.2703703703703706</v>
      </c>
      <c r="AA135" s="23">
        <f t="shared" si="64"/>
        <v>-1.9185185185185185</v>
      </c>
      <c r="AB135" s="49">
        <f t="shared" si="65"/>
        <v>-2.5962962962962957</v>
      </c>
      <c r="AC135" s="24"/>
      <c r="AD135" s="34">
        <f t="shared" si="70"/>
        <v>0.38976043278712141</v>
      </c>
      <c r="AE135" s="34">
        <f t="shared" si="62"/>
        <v>-8.7799999999999994</v>
      </c>
      <c r="AF135" s="34"/>
      <c r="AG135" s="34"/>
      <c r="AH135" s="9"/>
    </row>
    <row r="136" spans="1:34">
      <c r="A136" s="7">
        <v>272750</v>
      </c>
      <c r="B136" s="8">
        <f t="shared" si="71"/>
        <v>-272.75</v>
      </c>
      <c r="C136" s="8">
        <f t="shared" si="73"/>
        <v>0.5</v>
      </c>
      <c r="D136" s="8">
        <v>-7.5</v>
      </c>
      <c r="G136" s="23">
        <f t="shared" si="74"/>
        <v>-273.04758367538841</v>
      </c>
      <c r="H136" s="23">
        <f t="shared" si="75"/>
        <v>-272.7897961831614</v>
      </c>
      <c r="I136" s="19">
        <f t="shared" si="78"/>
        <v>-7.5</v>
      </c>
      <c r="J136" s="19">
        <f t="shared" si="59"/>
        <v>-7.5</v>
      </c>
      <c r="K136" s="23">
        <f t="shared" si="66"/>
        <v>-7.2555555555555564</v>
      </c>
      <c r="L136" s="23">
        <f t="shared" si="67"/>
        <v>-0.24444444444444358</v>
      </c>
      <c r="M136" s="49">
        <f t="shared" si="68"/>
        <v>-0.24444444444444358</v>
      </c>
      <c r="N136" s="24"/>
      <c r="O136" s="34">
        <f t="shared" si="69"/>
        <v>0.45091807030092029</v>
      </c>
      <c r="P136" s="34">
        <f t="shared" si="61"/>
        <v>-0.29899999999999999</v>
      </c>
      <c r="Q136" s="37"/>
      <c r="R136" s="40"/>
      <c r="S136" s="34"/>
      <c r="V136" s="23">
        <f t="shared" si="76"/>
        <v>-135.38906282616517</v>
      </c>
      <c r="W136" s="23">
        <f t="shared" si="77"/>
        <v>-134.61570034948414</v>
      </c>
      <c r="X136" s="19">
        <f t="shared" si="72"/>
        <v>-4.2</v>
      </c>
      <c r="Y136" s="19">
        <f t="shared" si="60"/>
        <v>-3.9666666666666668</v>
      </c>
      <c r="Z136" s="23">
        <f t="shared" si="63"/>
        <v>-3.1703703703703705</v>
      </c>
      <c r="AA136" s="23">
        <f t="shared" si="64"/>
        <v>-0.79629629629629628</v>
      </c>
      <c r="AB136" s="49">
        <f t="shared" si="65"/>
        <v>-1.0296296296296297</v>
      </c>
      <c r="AC136" s="24"/>
      <c r="AD136" s="34">
        <f t="shared" si="70"/>
        <v>0.8905273916091121</v>
      </c>
      <c r="AE136" s="34">
        <f t="shared" si="62"/>
        <v>-8.7799999999999994</v>
      </c>
      <c r="AF136" s="34"/>
      <c r="AG136" s="34"/>
      <c r="AH136" s="9"/>
    </row>
    <row r="137" spans="1:34">
      <c r="A137" s="7">
        <v>272250</v>
      </c>
      <c r="B137" s="8">
        <f t="shared" si="71"/>
        <v>-272.25</v>
      </c>
      <c r="C137" s="8">
        <f t="shared" si="73"/>
        <v>0.5</v>
      </c>
      <c r="D137" s="8">
        <v>-7.7</v>
      </c>
      <c r="G137" s="23">
        <f t="shared" si="74"/>
        <v>-272.53200869093439</v>
      </c>
      <c r="H137" s="23">
        <f t="shared" si="75"/>
        <v>-272.27422119870738</v>
      </c>
      <c r="I137" s="19">
        <f t="shared" si="78"/>
        <v>-7.7</v>
      </c>
      <c r="J137" s="19">
        <f t="shared" si="59"/>
        <v>-7.5999999999999988</v>
      </c>
      <c r="K137" s="23">
        <f t="shared" si="66"/>
        <v>-7.3444444444444441</v>
      </c>
      <c r="L137" s="23">
        <f t="shared" si="67"/>
        <v>-0.25555555555555465</v>
      </c>
      <c r="M137" s="49">
        <f t="shared" si="68"/>
        <v>-0.35555555555555607</v>
      </c>
      <c r="N137" s="24"/>
      <c r="O137" s="34">
        <f t="shared" si="69"/>
        <v>0.91915322621864715</v>
      </c>
      <c r="P137" s="34">
        <f t="shared" si="61"/>
        <v>-0.29899999999999999</v>
      </c>
      <c r="Q137" s="37"/>
      <c r="R137" s="40"/>
      <c r="S137" s="34"/>
      <c r="V137" s="23">
        <f t="shared" si="76"/>
        <v>-133.84233787280311</v>
      </c>
      <c r="W137" s="23">
        <f t="shared" si="77"/>
        <v>-133.06897539612208</v>
      </c>
      <c r="X137" s="19">
        <f t="shared" si="72"/>
        <v>-0.83333333333333337</v>
      </c>
      <c r="Y137" s="19">
        <f t="shared" si="60"/>
        <v>-0.51111111111111107</v>
      </c>
      <c r="Z137" s="23">
        <f t="shared" si="63"/>
        <v>-1.9925925925925922</v>
      </c>
      <c r="AA137" s="23">
        <f t="shared" si="64"/>
        <v>1.4814814814814812</v>
      </c>
      <c r="AB137" s="49">
        <f t="shared" si="65"/>
        <v>1.159259259259259</v>
      </c>
      <c r="AC137" s="24"/>
      <c r="AD137" s="34">
        <f t="shared" si="70"/>
        <v>0.97460668678766305</v>
      </c>
      <c r="AE137" s="34">
        <f t="shared" si="62"/>
        <v>-8.7799999999999994</v>
      </c>
      <c r="AF137" s="34"/>
      <c r="AG137" s="34"/>
      <c r="AH137" s="9"/>
    </row>
    <row r="138" spans="1:34">
      <c r="A138" s="7">
        <v>271750</v>
      </c>
      <c r="B138" s="8">
        <f t="shared" si="71"/>
        <v>-271.75</v>
      </c>
      <c r="C138" s="8">
        <f t="shared" si="73"/>
        <v>0.5</v>
      </c>
      <c r="D138" s="8">
        <v>-7.6</v>
      </c>
      <c r="G138" s="23">
        <f t="shared" si="74"/>
        <v>-272.01643370648037</v>
      </c>
      <c r="H138" s="23">
        <f t="shared" si="75"/>
        <v>-271.75864621425336</v>
      </c>
      <c r="I138" s="19">
        <f t="shared" si="78"/>
        <v>-7.6</v>
      </c>
      <c r="J138" s="19">
        <f t="shared" si="59"/>
        <v>-7.4666666666666659</v>
      </c>
      <c r="K138" s="23">
        <f t="shared" si="66"/>
        <v>-7.5</v>
      </c>
      <c r="L138" s="23">
        <f t="shared" si="67"/>
        <v>3.3333333333334103E-2</v>
      </c>
      <c r="M138" s="49">
        <f t="shared" si="68"/>
        <v>-9.9999999999999645E-2</v>
      </c>
      <c r="N138" s="24"/>
      <c r="O138" s="34">
        <f t="shared" si="69"/>
        <v>0.9573063723384323</v>
      </c>
      <c r="P138" s="34">
        <f t="shared" si="61"/>
        <v>-0.29899999999999999</v>
      </c>
      <c r="Q138" s="37"/>
      <c r="R138" s="40"/>
      <c r="S138" s="34"/>
      <c r="V138" s="23">
        <f t="shared" si="76"/>
        <v>-132.29561291944106</v>
      </c>
      <c r="W138" s="23">
        <f t="shared" si="77"/>
        <v>-131.52225044276003</v>
      </c>
      <c r="X138" s="19">
        <f t="shared" si="72"/>
        <v>3.5</v>
      </c>
      <c r="Y138" s="19">
        <f t="shared" si="60"/>
        <v>1.7</v>
      </c>
      <c r="Z138" s="23">
        <f t="shared" si="63"/>
        <v>-0.84444444444444444</v>
      </c>
      <c r="AA138" s="23">
        <f t="shared" si="64"/>
        <v>2.5444444444444443</v>
      </c>
      <c r="AB138" s="49">
        <f t="shared" si="65"/>
        <v>4.3444444444444441</v>
      </c>
      <c r="AC138" s="24"/>
      <c r="AD138" s="34">
        <f t="shared" si="70"/>
        <v>0.60265668167145281</v>
      </c>
      <c r="AE138" s="34">
        <f t="shared" si="62"/>
        <v>-8.7799999999999994</v>
      </c>
      <c r="AF138" s="34"/>
      <c r="AG138" s="34"/>
      <c r="AH138" s="9"/>
    </row>
    <row r="139" spans="1:34">
      <c r="A139" s="7">
        <v>271250</v>
      </c>
      <c r="B139" s="8">
        <f t="shared" si="71"/>
        <v>-271.25</v>
      </c>
      <c r="C139" s="8">
        <f t="shared" si="73"/>
        <v>0.5</v>
      </c>
      <c r="D139" s="8">
        <v>-7.1</v>
      </c>
      <c r="G139" s="23">
        <f t="shared" si="74"/>
        <v>-271.50085872202635</v>
      </c>
      <c r="H139" s="23">
        <f t="shared" si="75"/>
        <v>-271.24307122979934</v>
      </c>
      <c r="I139" s="19">
        <f t="shared" si="78"/>
        <v>-7.1</v>
      </c>
      <c r="J139" s="19">
        <f t="shared" ref="J139:J202" si="79">AVERAGE(I138:I140)</f>
        <v>-7.3666666666666671</v>
      </c>
      <c r="K139" s="23">
        <f t="shared" si="66"/>
        <v>-7.6777777777777789</v>
      </c>
      <c r="L139" s="23">
        <f t="shared" si="67"/>
        <v>0.31111111111111178</v>
      </c>
      <c r="M139" s="49">
        <f t="shared" si="68"/>
        <v>0.57777777777777928</v>
      </c>
      <c r="N139" s="24"/>
      <c r="O139" s="34">
        <f t="shared" si="69"/>
        <v>0.54752522756583577</v>
      </c>
      <c r="P139" s="34">
        <f t="shared" si="61"/>
        <v>-0.29899999999999999</v>
      </c>
      <c r="Q139" s="37"/>
      <c r="R139" s="40"/>
      <c r="S139" s="34"/>
      <c r="V139" s="23">
        <f t="shared" si="76"/>
        <v>-130.748887966079</v>
      </c>
      <c r="W139" s="23">
        <f t="shared" si="77"/>
        <v>-129.97552548939797</v>
      </c>
      <c r="X139" s="19">
        <f t="shared" si="72"/>
        <v>2.4333333333333331</v>
      </c>
      <c r="Y139" s="19">
        <f t="shared" ref="Y139:Y202" si="80">AVERAGE(X138:X140)</f>
        <v>2.5222222222222226</v>
      </c>
      <c r="Z139" s="23">
        <f t="shared" si="63"/>
        <v>0.1074074074074074</v>
      </c>
      <c r="AA139" s="23">
        <f t="shared" si="64"/>
        <v>2.4148148148148154</v>
      </c>
      <c r="AB139" s="49">
        <f t="shared" si="65"/>
        <v>2.325925925925926</v>
      </c>
      <c r="AC139" s="24"/>
      <c r="AD139" s="34">
        <f t="shared" si="70"/>
        <v>-5.1283082581780631E-2</v>
      </c>
      <c r="AE139" s="34">
        <f t="shared" si="62"/>
        <v>-8.7799999999999994</v>
      </c>
      <c r="AF139" s="34"/>
      <c r="AG139" s="34"/>
      <c r="AH139" s="9"/>
    </row>
    <row r="140" spans="1:34">
      <c r="A140" s="7">
        <v>270750</v>
      </c>
      <c r="B140" s="8">
        <f t="shared" si="71"/>
        <v>-270.75</v>
      </c>
      <c r="C140" s="8">
        <f t="shared" si="73"/>
        <v>0.5</v>
      </c>
      <c r="D140" s="8">
        <v>-7.4</v>
      </c>
      <c r="G140" s="23">
        <f t="shared" si="74"/>
        <v>-270.98528373757233</v>
      </c>
      <c r="H140" s="23">
        <f t="shared" si="75"/>
        <v>-270.72749624534532</v>
      </c>
      <c r="I140" s="19">
        <f t="shared" si="78"/>
        <v>-7.4</v>
      </c>
      <c r="J140" s="19">
        <f t="shared" si="79"/>
        <v>-7.5</v>
      </c>
      <c r="K140" s="23">
        <f t="shared" si="66"/>
        <v>-7.7777777777777777</v>
      </c>
      <c r="L140" s="23">
        <f t="shared" si="67"/>
        <v>0.27777777777777768</v>
      </c>
      <c r="M140" s="49">
        <f t="shared" si="68"/>
        <v>0.37777777777777732</v>
      </c>
      <c r="N140" s="24"/>
      <c r="O140" s="34">
        <f t="shared" si="69"/>
        <v>-0.11844905624989703</v>
      </c>
      <c r="P140" s="34">
        <f t="shared" ref="P140:P203" si="81">P139</f>
        <v>-0.29899999999999999</v>
      </c>
      <c r="Q140" s="37"/>
      <c r="R140" s="40"/>
      <c r="S140" s="34"/>
      <c r="V140" s="23">
        <f t="shared" si="76"/>
        <v>-129.20216301271694</v>
      </c>
      <c r="W140" s="23">
        <f t="shared" si="77"/>
        <v>-128.42880053603591</v>
      </c>
      <c r="X140" s="19">
        <f t="shared" si="72"/>
        <v>1.6333333333333335</v>
      </c>
      <c r="Y140" s="19">
        <f t="shared" si="80"/>
        <v>2.0777777777777775</v>
      </c>
      <c r="Z140" s="23">
        <f t="shared" si="63"/>
        <v>0.94814814814814796</v>
      </c>
      <c r="AA140" s="23">
        <f t="shared" si="64"/>
        <v>1.1296296296296295</v>
      </c>
      <c r="AB140" s="49">
        <f t="shared" si="65"/>
        <v>0.68518518518518556</v>
      </c>
      <c r="AC140" s="24"/>
      <c r="AD140" s="34">
        <f t="shared" si="70"/>
        <v>-0.68122692254703276</v>
      </c>
      <c r="AE140" s="34">
        <f t="shared" ref="AE140:AE203" si="82">AE139</f>
        <v>-8.7799999999999994</v>
      </c>
      <c r="AF140" s="34"/>
      <c r="AG140" s="34"/>
      <c r="AH140" s="9"/>
    </row>
    <row r="141" spans="1:34">
      <c r="A141" s="7">
        <v>270250</v>
      </c>
      <c r="B141" s="8">
        <f t="shared" si="71"/>
        <v>-270.25</v>
      </c>
      <c r="C141" s="8">
        <f t="shared" si="73"/>
        <v>0.5</v>
      </c>
      <c r="D141" s="8">
        <v>-8</v>
      </c>
      <c r="G141" s="23">
        <f t="shared" si="74"/>
        <v>-270.46970875311831</v>
      </c>
      <c r="H141" s="23">
        <f t="shared" si="75"/>
        <v>-270.2119212608913</v>
      </c>
      <c r="I141" s="19">
        <f t="shared" si="78"/>
        <v>-8</v>
      </c>
      <c r="J141" s="19">
        <f t="shared" si="79"/>
        <v>-7.9000000000000012</v>
      </c>
      <c r="K141" s="23">
        <f t="shared" si="66"/>
        <v>-7.7777777777777777</v>
      </c>
      <c r="L141" s="23">
        <f t="shared" si="67"/>
        <v>-0.12222222222222356</v>
      </c>
      <c r="M141" s="49">
        <f t="shared" si="68"/>
        <v>-0.22222222222222232</v>
      </c>
      <c r="N141" s="24"/>
      <c r="O141" s="34">
        <f t="shared" si="69"/>
        <v>-0.72899971023171861</v>
      </c>
      <c r="P141" s="34">
        <f t="shared" si="81"/>
        <v>-0.29899999999999999</v>
      </c>
      <c r="Q141" s="37"/>
      <c r="R141" s="40"/>
      <c r="S141" s="34"/>
      <c r="V141" s="23">
        <f t="shared" si="76"/>
        <v>-127.65543805935489</v>
      </c>
      <c r="W141" s="23">
        <f t="shared" si="77"/>
        <v>-126.88207558267386</v>
      </c>
      <c r="X141" s="19">
        <f t="shared" si="72"/>
        <v>2.1666666666666665</v>
      </c>
      <c r="Y141" s="19">
        <f t="shared" si="80"/>
        <v>1.9555555555555555</v>
      </c>
      <c r="Z141" s="23">
        <f t="shared" si="63"/>
        <v>1.4407407407407407</v>
      </c>
      <c r="AA141" s="23">
        <f t="shared" si="64"/>
        <v>0.51481481481481484</v>
      </c>
      <c r="AB141" s="49">
        <f t="shared" si="65"/>
        <v>0.72592592592592586</v>
      </c>
      <c r="AC141" s="24"/>
      <c r="AD141" s="34">
        <f t="shared" si="70"/>
        <v>-0.99241711445860048</v>
      </c>
      <c r="AE141" s="34">
        <f t="shared" si="82"/>
        <v>-8.7799999999999994</v>
      </c>
      <c r="AF141" s="34"/>
      <c r="AG141" s="34"/>
      <c r="AH141" s="9"/>
    </row>
    <row r="142" spans="1:34">
      <c r="A142" s="7">
        <v>269750</v>
      </c>
      <c r="B142" s="8">
        <f t="shared" si="71"/>
        <v>-269.75</v>
      </c>
      <c r="C142" s="8">
        <f t="shared" si="73"/>
        <v>0.5</v>
      </c>
      <c r="D142" s="8">
        <v>-8.3000000000000007</v>
      </c>
      <c r="G142" s="23">
        <f t="shared" si="74"/>
        <v>-269.95413376866429</v>
      </c>
      <c r="H142" s="23">
        <f t="shared" si="75"/>
        <v>-269.69634627643728</v>
      </c>
      <c r="I142" s="19">
        <f t="shared" si="78"/>
        <v>-8.3000000000000007</v>
      </c>
      <c r="J142" s="19">
        <f t="shared" si="79"/>
        <v>-8.1666666666666661</v>
      </c>
      <c r="K142" s="23">
        <f t="shared" si="66"/>
        <v>-7.7444444444444462</v>
      </c>
      <c r="L142" s="23">
        <f t="shared" si="67"/>
        <v>-0.42222222222221983</v>
      </c>
      <c r="M142" s="49">
        <f t="shared" si="68"/>
        <v>-0.55555555555555447</v>
      </c>
      <c r="N142" s="24"/>
      <c r="O142" s="34">
        <f t="shared" si="69"/>
        <v>-0.99844329786676722</v>
      </c>
      <c r="P142" s="34">
        <f t="shared" si="81"/>
        <v>-0.29899999999999999</v>
      </c>
      <c r="Q142" s="37"/>
      <c r="R142" s="40"/>
      <c r="S142" s="34"/>
      <c r="V142" s="23">
        <f t="shared" si="76"/>
        <v>-126.10871310599285</v>
      </c>
      <c r="W142" s="23">
        <f t="shared" si="77"/>
        <v>-125.33535062931182</v>
      </c>
      <c r="X142" s="19">
        <f t="shared" si="72"/>
        <v>2.0666666666666664</v>
      </c>
      <c r="Y142" s="19">
        <f t="shared" si="80"/>
        <v>1.7666666666666664</v>
      </c>
      <c r="Z142" s="23">
        <f t="shared" si="63"/>
        <v>1.3148148148148149</v>
      </c>
      <c r="AA142" s="23">
        <f t="shared" si="64"/>
        <v>0.4518518518518515</v>
      </c>
      <c r="AB142" s="49">
        <f t="shared" si="65"/>
        <v>0.75185185185185155</v>
      </c>
      <c r="AC142" s="24"/>
      <c r="AD142" s="34">
        <f t="shared" si="70"/>
        <v>-0.8392443090273265</v>
      </c>
      <c r="AE142" s="34">
        <f t="shared" si="82"/>
        <v>-8.7799999999999994</v>
      </c>
      <c r="AF142" s="34"/>
      <c r="AG142" s="34"/>
      <c r="AH142" s="9"/>
    </row>
    <row r="143" spans="1:34">
      <c r="A143" s="7">
        <v>269250</v>
      </c>
      <c r="B143" s="8">
        <f t="shared" si="71"/>
        <v>-269.25</v>
      </c>
      <c r="C143" s="8">
        <f t="shared" si="73"/>
        <v>0.5</v>
      </c>
      <c r="D143" s="8">
        <v>-8.1999999999999993</v>
      </c>
      <c r="G143" s="23">
        <f t="shared" si="74"/>
        <v>-269.43855878421027</v>
      </c>
      <c r="H143" s="23">
        <f t="shared" si="75"/>
        <v>-269.18077129198326</v>
      </c>
      <c r="I143" s="19">
        <f t="shared" si="78"/>
        <v>-8.1999999999999993</v>
      </c>
      <c r="J143" s="19">
        <f t="shared" si="79"/>
        <v>-8.2333333333333325</v>
      </c>
      <c r="K143" s="23">
        <f t="shared" si="66"/>
        <v>-7.6888888888888891</v>
      </c>
      <c r="L143" s="23">
        <f t="shared" si="67"/>
        <v>-0.5444444444444434</v>
      </c>
      <c r="M143" s="49">
        <f t="shared" si="68"/>
        <v>-0.51111111111111018</v>
      </c>
      <c r="N143" s="24"/>
      <c r="O143" s="34">
        <f t="shared" si="69"/>
        <v>-0.80070416996874771</v>
      </c>
      <c r="P143" s="34">
        <f t="shared" si="81"/>
        <v>-0.29899999999999999</v>
      </c>
      <c r="Q143" s="37"/>
      <c r="R143" s="40"/>
      <c r="S143" s="34"/>
      <c r="V143" s="23">
        <f t="shared" si="76"/>
        <v>-124.5619881526308</v>
      </c>
      <c r="W143" s="23">
        <f t="shared" si="77"/>
        <v>-123.78862567594977</v>
      </c>
      <c r="X143" s="19">
        <f t="shared" si="72"/>
        <v>1.0666666666666667</v>
      </c>
      <c r="Y143" s="19">
        <f t="shared" si="80"/>
        <v>1.2777777777777777</v>
      </c>
      <c r="Z143" s="23">
        <f t="shared" ref="Z143:Z206" si="83">AVERAGE(X139:X147)</f>
        <v>0.62222222222222201</v>
      </c>
      <c r="AA143" s="23">
        <f t="shared" ref="AA143:AA206" si="84">Y143-Z143</f>
        <v>0.65555555555555567</v>
      </c>
      <c r="AB143" s="49">
        <f t="shared" ref="AB143:AB206" si="85">X143 - Z143</f>
        <v>0.44444444444444464</v>
      </c>
      <c r="AC143" s="24"/>
      <c r="AD143" s="34">
        <f t="shared" si="70"/>
        <v>-0.29337976424062007</v>
      </c>
      <c r="AE143" s="34">
        <f t="shared" si="82"/>
        <v>-8.7799999999999994</v>
      </c>
      <c r="AF143" s="34"/>
      <c r="AG143" s="34"/>
      <c r="AH143" s="9"/>
    </row>
    <row r="144" spans="1:34">
      <c r="A144" s="7">
        <v>268750</v>
      </c>
      <c r="B144" s="8">
        <f t="shared" si="71"/>
        <v>-268.75</v>
      </c>
      <c r="C144" s="8">
        <f t="shared" si="73"/>
        <v>0.5</v>
      </c>
      <c r="D144" s="8">
        <v>-8.1999999999999993</v>
      </c>
      <c r="G144" s="23">
        <f t="shared" si="74"/>
        <v>-268.92298379975625</v>
      </c>
      <c r="H144" s="23">
        <f t="shared" si="75"/>
        <v>-268.66519630752924</v>
      </c>
      <c r="I144" s="19">
        <f t="shared" si="78"/>
        <v>-8.1999999999999993</v>
      </c>
      <c r="J144" s="19">
        <f t="shared" si="79"/>
        <v>-7.9666666666666659</v>
      </c>
      <c r="K144" s="23">
        <f t="shared" si="66"/>
        <v>-7.6333333333333337</v>
      </c>
      <c r="L144" s="23">
        <f t="shared" si="67"/>
        <v>-0.33333333333333215</v>
      </c>
      <c r="M144" s="49">
        <f t="shared" si="68"/>
        <v>-0.56666666666666554</v>
      </c>
      <c r="N144" s="24"/>
      <c r="O144" s="34">
        <f t="shared" si="69"/>
        <v>-0.22830666210669878</v>
      </c>
      <c r="P144" s="34">
        <f t="shared" si="81"/>
        <v>-0.29899999999999999</v>
      </c>
      <c r="Q144" s="37"/>
      <c r="R144" s="40"/>
      <c r="S144" s="34"/>
      <c r="V144" s="23">
        <f t="shared" si="76"/>
        <v>-123.01526319926876</v>
      </c>
      <c r="W144" s="23">
        <f t="shared" si="77"/>
        <v>-122.24190072258773</v>
      </c>
      <c r="X144" s="19">
        <f t="shared" si="72"/>
        <v>0.70000000000000007</v>
      </c>
      <c r="Y144" s="19">
        <f t="shared" si="80"/>
        <v>0.66666666666666663</v>
      </c>
      <c r="Z144" s="23">
        <f t="shared" si="83"/>
        <v>4.8148148148148176E-2</v>
      </c>
      <c r="AA144" s="23">
        <f t="shared" si="84"/>
        <v>0.61851851851851847</v>
      </c>
      <c r="AB144" s="49">
        <f t="shared" si="85"/>
        <v>0.6518518518518519</v>
      </c>
      <c r="AC144" s="24"/>
      <c r="AD144" s="34">
        <f t="shared" si="70"/>
        <v>0.38976043278716044</v>
      </c>
      <c r="AE144" s="34">
        <f t="shared" si="82"/>
        <v>-8.7799999999999994</v>
      </c>
      <c r="AF144" s="34"/>
      <c r="AG144" s="34"/>
      <c r="AH144" s="9"/>
    </row>
    <row r="145" spans="1:34">
      <c r="A145" s="7">
        <v>268250</v>
      </c>
      <c r="B145" s="8">
        <f t="shared" si="71"/>
        <v>-268.25</v>
      </c>
      <c r="C145" s="8">
        <f t="shared" si="73"/>
        <v>0.5</v>
      </c>
      <c r="D145" s="8">
        <v>-7.5</v>
      </c>
      <c r="G145" s="23">
        <f t="shared" si="74"/>
        <v>-268.40740881530223</v>
      </c>
      <c r="H145" s="23">
        <f t="shared" si="75"/>
        <v>-268.14962132307522</v>
      </c>
      <c r="I145" s="19">
        <f t="shared" si="78"/>
        <v>-7.5</v>
      </c>
      <c r="J145" s="19">
        <f t="shared" si="79"/>
        <v>-7.7</v>
      </c>
      <c r="K145" s="23">
        <f t="shared" si="66"/>
        <v>-7.6000000000000005</v>
      </c>
      <c r="L145" s="23">
        <f t="shared" si="67"/>
        <v>-9.9999999999999645E-2</v>
      </c>
      <c r="M145" s="49">
        <f t="shared" si="68"/>
        <v>0.10000000000000053</v>
      </c>
      <c r="N145" s="24"/>
      <c r="O145" s="34">
        <f t="shared" si="69"/>
        <v>0.45091807030095177</v>
      </c>
      <c r="P145" s="34">
        <f t="shared" si="81"/>
        <v>-0.29899999999999999</v>
      </c>
      <c r="Q145" s="37"/>
      <c r="R145" s="40"/>
      <c r="S145" s="34"/>
      <c r="V145" s="23">
        <f t="shared" si="76"/>
        <v>-121.46853824590671</v>
      </c>
      <c r="W145" s="23">
        <f t="shared" si="77"/>
        <v>-120.69517576922568</v>
      </c>
      <c r="X145" s="19">
        <f t="shared" si="72"/>
        <v>0.23333333333333339</v>
      </c>
      <c r="Y145" s="19">
        <f t="shared" si="80"/>
        <v>-0.34444444444444439</v>
      </c>
      <c r="Z145" s="23">
        <f t="shared" si="83"/>
        <v>-0.48055555555555557</v>
      </c>
      <c r="AA145" s="23">
        <f t="shared" si="84"/>
        <v>0.13611111111111118</v>
      </c>
      <c r="AB145" s="49">
        <f t="shared" si="85"/>
        <v>0.71388888888888902</v>
      </c>
      <c r="AC145" s="24"/>
      <c r="AD145" s="34">
        <f t="shared" si="70"/>
        <v>0.89052739160912808</v>
      </c>
      <c r="AE145" s="34">
        <f t="shared" si="82"/>
        <v>-8.7799999999999994</v>
      </c>
      <c r="AF145" s="34"/>
      <c r="AG145" s="34"/>
      <c r="AH145" s="9"/>
    </row>
    <row r="146" spans="1:34">
      <c r="A146" s="7">
        <v>267750</v>
      </c>
      <c r="B146" s="8">
        <f t="shared" si="71"/>
        <v>-267.75</v>
      </c>
      <c r="C146" s="8">
        <f t="shared" si="73"/>
        <v>0.5</v>
      </c>
      <c r="D146" s="8">
        <v>-7.4</v>
      </c>
      <c r="G146" s="23">
        <f t="shared" si="74"/>
        <v>-267.89183383084821</v>
      </c>
      <c r="H146" s="23">
        <f t="shared" si="75"/>
        <v>-267.6340463386212</v>
      </c>
      <c r="I146" s="19">
        <f t="shared" si="78"/>
        <v>-7.4</v>
      </c>
      <c r="J146" s="19">
        <f t="shared" si="79"/>
        <v>-7.333333333333333</v>
      </c>
      <c r="K146" s="23">
        <f t="shared" ref="K146:K209" si="86">AVERAGE(I142:I150)</f>
        <v>-7.5222222222222221</v>
      </c>
      <c r="L146" s="23">
        <f t="shared" ref="L146:L209" si="87">J146-K146</f>
        <v>0.18888888888888911</v>
      </c>
      <c r="M146" s="49">
        <f t="shared" ref="M146:M209" si="88">I146 - K146</f>
        <v>0.12222222222222179</v>
      </c>
      <c r="N146" s="24"/>
      <c r="O146" s="34">
        <f t="shared" si="69"/>
        <v>0.91915322621866113</v>
      </c>
      <c r="P146" s="34">
        <f t="shared" si="81"/>
        <v>-0.29899999999999999</v>
      </c>
      <c r="Q146" s="37"/>
      <c r="R146" s="40"/>
      <c r="S146" s="34"/>
      <c r="V146" s="23">
        <f t="shared" si="76"/>
        <v>-119.92181329254467</v>
      </c>
      <c r="W146" s="23">
        <f t="shared" si="77"/>
        <v>-119.14845081586364</v>
      </c>
      <c r="X146" s="19">
        <f t="shared" si="72"/>
        <v>-1.9666666666666668</v>
      </c>
      <c r="Y146" s="19">
        <f t="shared" si="80"/>
        <v>-1.4888888888888889</v>
      </c>
      <c r="Z146" s="23">
        <f t="shared" si="83"/>
        <v>-1.1805555555555556</v>
      </c>
      <c r="AA146" s="23">
        <f t="shared" si="84"/>
        <v>-0.30833333333333335</v>
      </c>
      <c r="AB146" s="49">
        <f t="shared" si="85"/>
        <v>-0.7861111111111112</v>
      </c>
      <c r="AC146" s="24"/>
      <c r="AD146" s="34">
        <f t="shared" si="70"/>
        <v>0.97460668678765672</v>
      </c>
      <c r="AE146" s="34">
        <f t="shared" si="82"/>
        <v>-8.7799999999999994</v>
      </c>
      <c r="AF146" s="34"/>
      <c r="AG146" s="34"/>
      <c r="AH146" s="9"/>
    </row>
    <row r="147" spans="1:34">
      <c r="A147" s="7">
        <v>267250</v>
      </c>
      <c r="B147" s="8">
        <f t="shared" si="71"/>
        <v>-267.25</v>
      </c>
      <c r="C147" s="8">
        <f t="shared" si="73"/>
        <v>0.5</v>
      </c>
      <c r="D147" s="8">
        <v>-7.1</v>
      </c>
      <c r="G147" s="23">
        <f t="shared" si="74"/>
        <v>-267.37625884639419</v>
      </c>
      <c r="H147" s="23">
        <f t="shared" si="75"/>
        <v>-267.11847135416718</v>
      </c>
      <c r="I147" s="19">
        <f t="shared" si="78"/>
        <v>-7.1</v>
      </c>
      <c r="J147" s="19">
        <f t="shared" si="79"/>
        <v>-7.0333333333333341</v>
      </c>
      <c r="K147" s="23">
        <f t="shared" si="86"/>
        <v>-7.4222222222222216</v>
      </c>
      <c r="L147" s="23">
        <f t="shared" si="87"/>
        <v>0.38888888888888751</v>
      </c>
      <c r="M147" s="49">
        <f t="shared" si="88"/>
        <v>0.32222222222222197</v>
      </c>
      <c r="N147" s="24"/>
      <c r="O147" s="34">
        <f t="shared" si="69"/>
        <v>0.95730637233842208</v>
      </c>
      <c r="P147" s="34">
        <f t="shared" si="81"/>
        <v>-0.29899999999999999</v>
      </c>
      <c r="Q147" s="37"/>
      <c r="R147" s="40"/>
      <c r="S147" s="34"/>
      <c r="V147" s="23">
        <f t="shared" si="76"/>
        <v>-118.37508833918262</v>
      </c>
      <c r="W147" s="23">
        <f t="shared" si="77"/>
        <v>-117.6017258625016</v>
      </c>
      <c r="X147" s="19">
        <f t="shared" si="72"/>
        <v>-2.7333333333333329</v>
      </c>
      <c r="Y147" s="19">
        <f t="shared" si="80"/>
        <v>-2.4777777777777774</v>
      </c>
      <c r="Z147" s="23">
        <f t="shared" si="83"/>
        <v>-1.9101851851851852</v>
      </c>
      <c r="AA147" s="23">
        <f t="shared" si="84"/>
        <v>-0.5675925925925922</v>
      </c>
      <c r="AB147" s="49">
        <f t="shared" si="85"/>
        <v>-0.82314814814814774</v>
      </c>
      <c r="AC147" s="24"/>
      <c r="AD147" s="34">
        <f t="shared" si="70"/>
        <v>0.60265668167144171</v>
      </c>
      <c r="AE147" s="34">
        <f t="shared" si="82"/>
        <v>-8.7799999999999994</v>
      </c>
      <c r="AF147" s="34"/>
      <c r="AG147" s="34"/>
      <c r="AH147" s="9"/>
    </row>
    <row r="148" spans="1:34">
      <c r="A148" s="7">
        <v>266750</v>
      </c>
      <c r="B148" s="8">
        <f t="shared" si="71"/>
        <v>-266.75</v>
      </c>
      <c r="C148" s="8">
        <f t="shared" si="73"/>
        <v>0.5</v>
      </c>
      <c r="D148" s="8">
        <v>-6.6</v>
      </c>
      <c r="G148" s="23">
        <f t="shared" si="74"/>
        <v>-266.86068386194017</v>
      </c>
      <c r="H148" s="23">
        <f t="shared" si="75"/>
        <v>-266.60289636971316</v>
      </c>
      <c r="I148" s="19">
        <f t="shared" si="78"/>
        <v>-6.6</v>
      </c>
      <c r="J148" s="19">
        <f t="shared" si="79"/>
        <v>-6.9333333333333327</v>
      </c>
      <c r="K148" s="23">
        <f t="shared" si="86"/>
        <v>-7.2888888888888879</v>
      </c>
      <c r="L148" s="23">
        <f t="shared" si="87"/>
        <v>0.35555555555555518</v>
      </c>
      <c r="M148" s="49">
        <f t="shared" si="88"/>
        <v>0.68888888888888822</v>
      </c>
      <c r="N148" s="24"/>
      <c r="O148" s="34">
        <f t="shared" si="69"/>
        <v>0.54752522756580624</v>
      </c>
      <c r="P148" s="34">
        <f t="shared" si="81"/>
        <v>-0.29899999999999999</v>
      </c>
      <c r="Q148" s="37"/>
      <c r="R148" s="40"/>
      <c r="S148" s="34"/>
      <c r="V148" s="23">
        <f t="shared" si="76"/>
        <v>-116.82836338582058</v>
      </c>
      <c r="W148" s="23">
        <f t="shared" si="77"/>
        <v>-116.05500090913955</v>
      </c>
      <c r="X148" s="19">
        <f t="shared" si="72"/>
        <v>-2.7333333333333329</v>
      </c>
      <c r="Y148" s="19">
        <f t="shared" si="80"/>
        <v>-2.8638888888888885</v>
      </c>
      <c r="Z148" s="23">
        <f t="shared" si="83"/>
        <v>-2.299074074074074</v>
      </c>
      <c r="AA148" s="23">
        <f t="shared" si="84"/>
        <v>-0.56481481481481444</v>
      </c>
      <c r="AB148" s="49">
        <f t="shared" si="85"/>
        <v>-0.4342592592592589</v>
      </c>
      <c r="AC148" s="24"/>
      <c r="AD148" s="34">
        <f t="shared" si="70"/>
        <v>-5.128308258178748E-2</v>
      </c>
      <c r="AE148" s="34">
        <f t="shared" si="82"/>
        <v>-8.7799999999999994</v>
      </c>
      <c r="AF148" s="34"/>
      <c r="AG148" s="34"/>
      <c r="AH148" s="9"/>
    </row>
    <row r="149" spans="1:34">
      <c r="A149" s="7">
        <v>266250</v>
      </c>
      <c r="B149" s="8">
        <f t="shared" si="71"/>
        <v>-266.25</v>
      </c>
      <c r="C149" s="8">
        <f t="shared" si="73"/>
        <v>0.5</v>
      </c>
      <c r="D149" s="8">
        <v>-7.1</v>
      </c>
      <c r="G149" s="23">
        <f t="shared" si="74"/>
        <v>-266.34510887748615</v>
      </c>
      <c r="H149" s="23">
        <f t="shared" si="75"/>
        <v>-266.08732138525914</v>
      </c>
      <c r="I149" s="19">
        <f t="shared" si="78"/>
        <v>-7.1</v>
      </c>
      <c r="J149" s="19">
        <f t="shared" si="79"/>
        <v>-7</v>
      </c>
      <c r="K149" s="23">
        <f t="shared" si="86"/>
        <v>-7.1111111111111107</v>
      </c>
      <c r="L149" s="23">
        <f t="shared" si="87"/>
        <v>0.11111111111111072</v>
      </c>
      <c r="M149" s="49">
        <f t="shared" si="88"/>
        <v>1.1111111111111072E-2</v>
      </c>
      <c r="N149" s="24"/>
      <c r="O149" s="34">
        <f t="shared" si="69"/>
        <v>-0.1184490562499885</v>
      </c>
      <c r="P149" s="34">
        <f t="shared" si="81"/>
        <v>-0.29899999999999999</v>
      </c>
      <c r="Q149" s="37"/>
      <c r="R149" s="40"/>
      <c r="S149" s="34"/>
      <c r="V149" s="23">
        <f t="shared" si="76"/>
        <v>-115.28163843245854</v>
      </c>
      <c r="W149" s="23">
        <f t="shared" si="77"/>
        <v>-114.50827595577751</v>
      </c>
      <c r="X149" s="19">
        <f t="shared" si="72"/>
        <v>-3.125</v>
      </c>
      <c r="Y149" s="19">
        <f t="shared" si="80"/>
        <v>-3.3305555555555557</v>
      </c>
      <c r="Z149" s="23">
        <f t="shared" si="83"/>
        <v>-2.5768518518518517</v>
      </c>
      <c r="AA149" s="23">
        <f t="shared" si="84"/>
        <v>-0.75370370370370399</v>
      </c>
      <c r="AB149" s="49">
        <f t="shared" si="85"/>
        <v>-0.54814814814814827</v>
      </c>
      <c r="AC149" s="24"/>
      <c r="AD149" s="34">
        <f t="shared" si="70"/>
        <v>-0.68122692254703254</v>
      </c>
      <c r="AE149" s="34">
        <f t="shared" si="82"/>
        <v>-8.7799999999999994</v>
      </c>
      <c r="AF149" s="34"/>
      <c r="AG149" s="34"/>
      <c r="AH149" s="9"/>
    </row>
    <row r="150" spans="1:34">
      <c r="A150" s="7">
        <v>265750</v>
      </c>
      <c r="B150" s="8">
        <f t="shared" si="71"/>
        <v>-265.75</v>
      </c>
      <c r="C150" s="8">
        <f t="shared" si="73"/>
        <v>0.5</v>
      </c>
      <c r="D150" s="8">
        <v>-7.3</v>
      </c>
      <c r="G150" s="23">
        <f t="shared" si="74"/>
        <v>-265.82953389303213</v>
      </c>
      <c r="H150" s="23">
        <f t="shared" si="75"/>
        <v>-265.57174640080513</v>
      </c>
      <c r="I150" s="19">
        <f t="shared" si="78"/>
        <v>-7.3</v>
      </c>
      <c r="J150" s="19">
        <f t="shared" si="79"/>
        <v>-7.2666666666666657</v>
      </c>
      <c r="K150" s="23">
        <f t="shared" si="86"/>
        <v>-7.0333333333333332</v>
      </c>
      <c r="L150" s="23">
        <f t="shared" si="87"/>
        <v>-0.2333333333333325</v>
      </c>
      <c r="M150" s="49">
        <f t="shared" si="88"/>
        <v>-0.26666666666666661</v>
      </c>
      <c r="N150" s="24"/>
      <c r="O150" s="34">
        <f t="shared" si="69"/>
        <v>-0.72899971023170396</v>
      </c>
      <c r="P150" s="34">
        <f t="shared" si="81"/>
        <v>-0.29899999999999999</v>
      </c>
      <c r="Q150" s="37"/>
      <c r="R150" s="40"/>
      <c r="S150" s="34"/>
      <c r="V150" s="23">
        <f t="shared" si="76"/>
        <v>-113.73491347909649</v>
      </c>
      <c r="W150" s="23">
        <f t="shared" si="77"/>
        <v>-112.96155100241546</v>
      </c>
      <c r="X150" s="19">
        <f t="shared" si="72"/>
        <v>-4.1333333333333337</v>
      </c>
      <c r="Y150" s="19">
        <f t="shared" si="80"/>
        <v>-3.9194444444444443</v>
      </c>
      <c r="Z150" s="23">
        <f t="shared" si="83"/>
        <v>-2.8175925925925926</v>
      </c>
      <c r="AA150" s="23">
        <f t="shared" si="84"/>
        <v>-1.1018518518518516</v>
      </c>
      <c r="AB150" s="49">
        <f t="shared" si="85"/>
        <v>-1.3157407407407411</v>
      </c>
      <c r="AC150" s="24"/>
      <c r="AD150" s="34">
        <f t="shared" si="70"/>
        <v>-0.99241711445859959</v>
      </c>
      <c r="AE150" s="34">
        <f t="shared" si="82"/>
        <v>-8.7799999999999994</v>
      </c>
      <c r="AF150" s="34"/>
      <c r="AG150" s="34"/>
      <c r="AH150" s="9"/>
    </row>
    <row r="151" spans="1:34">
      <c r="A151" s="7">
        <v>265250</v>
      </c>
      <c r="B151" s="8">
        <f t="shared" si="71"/>
        <v>-265.25</v>
      </c>
      <c r="C151" s="8">
        <f t="shared" si="73"/>
        <v>0.5</v>
      </c>
      <c r="D151" s="8">
        <v>-7.4</v>
      </c>
      <c r="G151" s="23">
        <f t="shared" si="74"/>
        <v>-265.31395890857812</v>
      </c>
      <c r="H151" s="23">
        <f t="shared" si="75"/>
        <v>-265.05617141635111</v>
      </c>
      <c r="I151" s="19">
        <f t="shared" si="78"/>
        <v>-7.4</v>
      </c>
      <c r="J151" s="19">
        <f t="shared" si="79"/>
        <v>-7.2333333333333334</v>
      </c>
      <c r="K151" s="23">
        <f t="shared" si="86"/>
        <v>-6.8777777777777773</v>
      </c>
      <c r="L151" s="23">
        <f t="shared" si="87"/>
        <v>-0.35555555555555607</v>
      </c>
      <c r="M151" s="49">
        <f t="shared" si="88"/>
        <v>-0.52222222222222303</v>
      </c>
      <c r="N151" s="24"/>
      <c r="O151" s="34">
        <f t="shared" si="69"/>
        <v>-0.99844329786676911</v>
      </c>
      <c r="P151" s="34">
        <f t="shared" si="81"/>
        <v>-0.29899999999999999</v>
      </c>
      <c r="Q151" s="37"/>
      <c r="R151" s="40"/>
      <c r="S151" s="34"/>
      <c r="V151" s="23">
        <f t="shared" si="76"/>
        <v>-112.18818852573445</v>
      </c>
      <c r="W151" s="23">
        <f t="shared" si="77"/>
        <v>-111.41482604905342</v>
      </c>
      <c r="X151" s="19">
        <f t="shared" si="72"/>
        <v>-4.5</v>
      </c>
      <c r="Y151" s="19">
        <f t="shared" si="80"/>
        <v>-3.6888888888888887</v>
      </c>
      <c r="Z151" s="23">
        <f t="shared" si="83"/>
        <v>-2.9583333333333335</v>
      </c>
      <c r="AA151" s="23">
        <f t="shared" si="84"/>
        <v>-0.73055555555555518</v>
      </c>
      <c r="AB151" s="49">
        <f t="shared" si="85"/>
        <v>-1.5416666666666665</v>
      </c>
      <c r="AC151" s="24"/>
      <c r="AD151" s="34">
        <f t="shared" si="70"/>
        <v>-0.83924430902733049</v>
      </c>
      <c r="AE151" s="34">
        <f t="shared" si="82"/>
        <v>-8.7799999999999994</v>
      </c>
      <c r="AF151" s="34"/>
      <c r="AG151" s="34"/>
      <c r="AH151" s="9"/>
    </row>
    <row r="152" spans="1:34">
      <c r="A152" s="7">
        <v>264750</v>
      </c>
      <c r="B152" s="8">
        <f t="shared" si="71"/>
        <v>-264.75</v>
      </c>
      <c r="C152" s="8">
        <f t="shared" si="73"/>
        <v>0.5</v>
      </c>
      <c r="D152" s="8">
        <v>-7</v>
      </c>
      <c r="G152" s="23">
        <f t="shared" si="74"/>
        <v>-264.7983839241241</v>
      </c>
      <c r="H152" s="23">
        <f t="shared" si="75"/>
        <v>-264.54059643189709</v>
      </c>
      <c r="I152" s="19">
        <f t="shared" si="78"/>
        <v>-7</v>
      </c>
      <c r="J152" s="19">
        <f t="shared" si="79"/>
        <v>-7</v>
      </c>
      <c r="K152" s="23">
        <f t="shared" si="86"/>
        <v>-6.7111111111111112</v>
      </c>
      <c r="L152" s="23">
        <f t="shared" si="87"/>
        <v>-0.28888888888888875</v>
      </c>
      <c r="M152" s="49">
        <f t="shared" si="88"/>
        <v>-0.28888888888888875</v>
      </c>
      <c r="N152" s="24"/>
      <c r="O152" s="34">
        <f t="shared" si="69"/>
        <v>-0.80070416996869254</v>
      </c>
      <c r="P152" s="34">
        <f t="shared" si="81"/>
        <v>-0.29899999999999999</v>
      </c>
      <c r="Q152" s="37"/>
      <c r="R152" s="40"/>
      <c r="S152" s="34"/>
      <c r="V152" s="23">
        <f t="shared" si="76"/>
        <v>-110.6414635723724</v>
      </c>
      <c r="W152" s="23">
        <f t="shared" si="77"/>
        <v>-109.86810109569137</v>
      </c>
      <c r="X152" s="19">
        <f t="shared" si="72"/>
        <v>-2.4333333333333331</v>
      </c>
      <c r="Y152" s="19">
        <f t="shared" si="80"/>
        <v>-2.9111111111111114</v>
      </c>
      <c r="Z152" s="23">
        <f t="shared" si="83"/>
        <v>-2.8398148148148152</v>
      </c>
      <c r="AA152" s="23">
        <f t="shared" si="84"/>
        <v>-7.1296296296296191E-2</v>
      </c>
      <c r="AB152" s="49">
        <f t="shared" si="85"/>
        <v>0.40648148148148211</v>
      </c>
      <c r="AC152" s="24"/>
      <c r="AD152" s="34">
        <f t="shared" si="70"/>
        <v>-0.29337976424062712</v>
      </c>
      <c r="AE152" s="34">
        <f t="shared" si="82"/>
        <v>-8.7799999999999994</v>
      </c>
      <c r="AF152" s="34"/>
      <c r="AG152" s="34"/>
      <c r="AH152" s="9"/>
    </row>
    <row r="153" spans="1:34">
      <c r="A153" s="7">
        <v>264250</v>
      </c>
      <c r="B153" s="8">
        <f t="shared" si="71"/>
        <v>-264.25</v>
      </c>
      <c r="C153" s="8">
        <f t="shared" si="73"/>
        <v>0.5</v>
      </c>
      <c r="D153" s="8">
        <v>-6.6</v>
      </c>
      <c r="G153" s="23">
        <f t="shared" si="74"/>
        <v>-264.28280893967008</v>
      </c>
      <c r="H153" s="23">
        <f t="shared" si="75"/>
        <v>-264.02502144744307</v>
      </c>
      <c r="I153" s="19">
        <f t="shared" si="78"/>
        <v>-6.6</v>
      </c>
      <c r="J153" s="19">
        <f t="shared" si="79"/>
        <v>-6.8</v>
      </c>
      <c r="K153" s="23">
        <f t="shared" si="86"/>
        <v>-6.7777777777777777</v>
      </c>
      <c r="L153" s="23">
        <f t="shared" si="87"/>
        <v>-2.2222222222222143E-2</v>
      </c>
      <c r="M153" s="49">
        <f t="shared" si="88"/>
        <v>0.17777777777777803</v>
      </c>
      <c r="N153" s="24"/>
      <c r="O153" s="34">
        <f t="shared" si="69"/>
        <v>-0.22830666210671977</v>
      </c>
      <c r="P153" s="34">
        <f t="shared" si="81"/>
        <v>-0.29899999999999999</v>
      </c>
      <c r="Q153" s="37"/>
      <c r="R153" s="40"/>
      <c r="S153" s="34"/>
      <c r="V153" s="23">
        <f t="shared" si="76"/>
        <v>-109.09473861901036</v>
      </c>
      <c r="W153" s="23">
        <f t="shared" si="77"/>
        <v>-108.32137614232933</v>
      </c>
      <c r="X153" s="19">
        <f t="shared" si="72"/>
        <v>-1.8</v>
      </c>
      <c r="Y153" s="19">
        <f t="shared" si="80"/>
        <v>-2.0555555555555558</v>
      </c>
      <c r="Z153" s="23">
        <f t="shared" si="83"/>
        <v>-2.806481481481482</v>
      </c>
      <c r="AA153" s="23">
        <f t="shared" si="84"/>
        <v>0.75092592592592622</v>
      </c>
      <c r="AB153" s="49">
        <f t="shared" si="85"/>
        <v>1.006481481481482</v>
      </c>
      <c r="AC153" s="24"/>
      <c r="AD153" s="34">
        <f t="shared" si="70"/>
        <v>0.38976043278716022</v>
      </c>
      <c r="AE153" s="34">
        <f t="shared" si="82"/>
        <v>-8.7799999999999994</v>
      </c>
      <c r="AF153" s="34"/>
      <c r="AG153" s="34"/>
      <c r="AH153" s="9"/>
    </row>
    <row r="154" spans="1:34">
      <c r="A154" s="7">
        <v>263750</v>
      </c>
      <c r="B154" s="8">
        <f t="shared" si="71"/>
        <v>-263.75</v>
      </c>
      <c r="C154" s="8">
        <f t="shared" si="73"/>
        <v>0.5</v>
      </c>
      <c r="D154" s="8">
        <v>-6.8</v>
      </c>
      <c r="G154" s="23">
        <f t="shared" si="74"/>
        <v>-263.76723395521606</v>
      </c>
      <c r="H154" s="23">
        <f t="shared" si="75"/>
        <v>-263.50944646298905</v>
      </c>
      <c r="I154" s="19">
        <f t="shared" si="78"/>
        <v>-6.8</v>
      </c>
      <c r="J154" s="19">
        <f t="shared" si="79"/>
        <v>-6.4666666666666659</v>
      </c>
      <c r="K154" s="23">
        <f t="shared" si="86"/>
        <v>-6.7333333333333334</v>
      </c>
      <c r="L154" s="23">
        <f t="shared" si="87"/>
        <v>0.2666666666666675</v>
      </c>
      <c r="M154" s="49">
        <f t="shared" si="88"/>
        <v>-6.666666666666643E-2</v>
      </c>
      <c r="N154" s="24"/>
      <c r="O154" s="34">
        <f t="shared" si="69"/>
        <v>0.4509180703009833</v>
      </c>
      <c r="P154" s="34">
        <f t="shared" si="81"/>
        <v>-0.29899999999999999</v>
      </c>
      <c r="Q154" s="37"/>
      <c r="R154" s="40"/>
      <c r="S154" s="34"/>
      <c r="V154" s="23">
        <f t="shared" si="76"/>
        <v>-107.54801366564831</v>
      </c>
      <c r="W154" s="23">
        <f t="shared" si="77"/>
        <v>-106.77465118896728</v>
      </c>
      <c r="X154" s="19">
        <f t="shared" si="72"/>
        <v>-1.9333333333333333</v>
      </c>
      <c r="Y154" s="19">
        <f t="shared" si="80"/>
        <v>-2.3222222222222224</v>
      </c>
      <c r="Z154" s="23">
        <f t="shared" si="83"/>
        <v>-2.7111111111111112</v>
      </c>
      <c r="AA154" s="23">
        <f t="shared" si="84"/>
        <v>0.38888888888888884</v>
      </c>
      <c r="AB154" s="49">
        <f t="shared" si="85"/>
        <v>0.7777777777777779</v>
      </c>
      <c r="AC154" s="24"/>
      <c r="AD154" s="34">
        <f t="shared" si="70"/>
        <v>0.89052739160912153</v>
      </c>
      <c r="AE154" s="34">
        <f t="shared" si="82"/>
        <v>-8.7799999999999994</v>
      </c>
      <c r="AF154" s="34"/>
      <c r="AG154" s="34"/>
      <c r="AH154" s="9"/>
    </row>
    <row r="155" spans="1:34">
      <c r="A155" s="7">
        <v>263250</v>
      </c>
      <c r="B155" s="8">
        <f t="shared" si="71"/>
        <v>-263.25</v>
      </c>
      <c r="C155" s="8">
        <f t="shared" si="73"/>
        <v>0.5</v>
      </c>
      <c r="D155" s="8">
        <v>-6.2</v>
      </c>
      <c r="G155" s="23">
        <f t="shared" si="74"/>
        <v>-263.25165897076204</v>
      </c>
      <c r="H155" s="23">
        <f t="shared" si="75"/>
        <v>-262.99387147853503</v>
      </c>
      <c r="I155" s="19">
        <f t="shared" si="78"/>
        <v>-6</v>
      </c>
      <c r="J155" s="19">
        <f t="shared" si="79"/>
        <v>-6.1333333333333329</v>
      </c>
      <c r="K155" s="23">
        <f t="shared" si="86"/>
        <v>-6.7333333333333334</v>
      </c>
      <c r="L155" s="23">
        <f t="shared" si="87"/>
        <v>0.60000000000000053</v>
      </c>
      <c r="M155" s="49">
        <f t="shared" si="88"/>
        <v>0.73333333333333339</v>
      </c>
      <c r="N155" s="24"/>
      <c r="O155" s="34">
        <f t="shared" si="69"/>
        <v>0.91915322621867501</v>
      </c>
      <c r="P155" s="34">
        <f t="shared" si="81"/>
        <v>-0.29899999999999999</v>
      </c>
      <c r="Q155" s="37"/>
      <c r="R155" s="40"/>
      <c r="S155" s="34"/>
      <c r="V155" s="23">
        <f t="shared" si="76"/>
        <v>-106.00128871228627</v>
      </c>
      <c r="W155" s="23">
        <f t="shared" si="77"/>
        <v>-105.22792623560524</v>
      </c>
      <c r="X155" s="19">
        <f t="shared" si="72"/>
        <v>-3.2333333333333329</v>
      </c>
      <c r="Y155" s="19">
        <f t="shared" si="80"/>
        <v>-2.2777777777777777</v>
      </c>
      <c r="Z155" s="23">
        <f t="shared" si="83"/>
        <v>-2.5592592592592589</v>
      </c>
      <c r="AA155" s="23">
        <f t="shared" si="84"/>
        <v>0.28148148148148122</v>
      </c>
      <c r="AB155" s="49">
        <f t="shared" si="85"/>
        <v>-0.67407407407407405</v>
      </c>
      <c r="AC155" s="24"/>
      <c r="AD155" s="34">
        <f t="shared" si="70"/>
        <v>0.97460668678765683</v>
      </c>
      <c r="AE155" s="34">
        <f t="shared" si="82"/>
        <v>-8.7799999999999994</v>
      </c>
      <c r="AF155" s="34"/>
      <c r="AG155" s="34"/>
      <c r="AH155" s="9"/>
    </row>
    <row r="156" spans="1:34">
      <c r="A156" s="7">
        <v>262750</v>
      </c>
      <c r="B156" s="8">
        <f t="shared" si="71"/>
        <v>-262.75</v>
      </c>
      <c r="C156" s="8">
        <f t="shared" si="73"/>
        <v>0.5</v>
      </c>
      <c r="D156" s="8">
        <v>-5.8</v>
      </c>
      <c r="G156" s="23">
        <f t="shared" si="74"/>
        <v>-262.73608398630802</v>
      </c>
      <c r="H156" s="23">
        <f t="shared" si="75"/>
        <v>-262.47829649408101</v>
      </c>
      <c r="I156" s="19">
        <f t="shared" si="78"/>
        <v>-5.6</v>
      </c>
      <c r="J156" s="19">
        <f t="shared" si="79"/>
        <v>-6.2666666666666666</v>
      </c>
      <c r="K156" s="23">
        <f t="shared" si="86"/>
        <v>-6.6222222222222227</v>
      </c>
      <c r="L156" s="23">
        <f t="shared" si="87"/>
        <v>0.35555555555555607</v>
      </c>
      <c r="M156" s="49">
        <f t="shared" si="88"/>
        <v>1.022222222222223</v>
      </c>
      <c r="N156" s="24"/>
      <c r="O156" s="34">
        <f t="shared" si="69"/>
        <v>0.9573063723384283</v>
      </c>
      <c r="P156" s="34">
        <f t="shared" si="81"/>
        <v>-0.29899999999999999</v>
      </c>
      <c r="Q156" s="37"/>
      <c r="R156" s="40"/>
      <c r="S156" s="34"/>
      <c r="V156" s="23">
        <f t="shared" si="76"/>
        <v>-104.45456375892422</v>
      </c>
      <c r="W156" s="23">
        <f t="shared" si="77"/>
        <v>-103.68120128224319</v>
      </c>
      <c r="X156" s="19">
        <f t="shared" si="72"/>
        <v>-1.6666666666666667</v>
      </c>
      <c r="Y156" s="19">
        <f t="shared" si="80"/>
        <v>-2.4444444444444442</v>
      </c>
      <c r="Z156" s="23">
        <f t="shared" si="83"/>
        <v>-2.378703703703704</v>
      </c>
      <c r="AA156" s="23">
        <f t="shared" si="84"/>
        <v>-6.5740740740740211E-2</v>
      </c>
      <c r="AB156" s="49">
        <f t="shared" si="85"/>
        <v>0.71203703703703725</v>
      </c>
      <c r="AC156" s="24"/>
      <c r="AD156" s="34">
        <f t="shared" si="70"/>
        <v>0.60265668167144193</v>
      </c>
      <c r="AE156" s="34">
        <f t="shared" si="82"/>
        <v>-8.7799999999999994</v>
      </c>
      <c r="AF156" s="34"/>
      <c r="AG156" s="34"/>
      <c r="AH156" s="9"/>
    </row>
    <row r="157" spans="1:34">
      <c r="A157" s="7">
        <v>262250</v>
      </c>
      <c r="B157" s="8">
        <f t="shared" si="71"/>
        <v>-262.25</v>
      </c>
      <c r="C157" s="8">
        <f t="shared" si="73"/>
        <v>0.5</v>
      </c>
      <c r="D157" s="8">
        <v>-5.6</v>
      </c>
      <c r="G157" s="23">
        <f t="shared" si="74"/>
        <v>-262.220509001854</v>
      </c>
      <c r="H157" s="23">
        <f t="shared" si="75"/>
        <v>-261.96272150962699</v>
      </c>
      <c r="I157" s="19">
        <f t="shared" si="78"/>
        <v>-7.2</v>
      </c>
      <c r="J157" s="19">
        <f t="shared" si="79"/>
        <v>-6.5</v>
      </c>
      <c r="K157" s="23">
        <f t="shared" si="86"/>
        <v>-6.5</v>
      </c>
      <c r="L157" s="23">
        <f t="shared" si="87"/>
        <v>0</v>
      </c>
      <c r="M157" s="49">
        <f t="shared" si="88"/>
        <v>-0.70000000000000018</v>
      </c>
      <c r="N157" s="24"/>
      <c r="O157" s="34">
        <f t="shared" si="69"/>
        <v>0.54752522756577671</v>
      </c>
      <c r="P157" s="34">
        <f t="shared" si="81"/>
        <v>-0.29899999999999999</v>
      </c>
      <c r="Q157" s="37"/>
      <c r="R157" s="40"/>
      <c r="S157" s="34"/>
      <c r="V157" s="23">
        <f t="shared" si="76"/>
        <v>-102.90783880556218</v>
      </c>
      <c r="W157" s="23">
        <f t="shared" si="77"/>
        <v>-102.13447632888115</v>
      </c>
      <c r="X157" s="19">
        <f t="shared" si="72"/>
        <v>-2.4333333333333331</v>
      </c>
      <c r="Y157" s="19">
        <f t="shared" si="80"/>
        <v>-2.1222222222222222</v>
      </c>
      <c r="Z157" s="23">
        <f t="shared" si="83"/>
        <v>-2.5712962962962966</v>
      </c>
      <c r="AA157" s="23">
        <f t="shared" si="84"/>
        <v>0.4490740740740744</v>
      </c>
      <c r="AB157" s="49">
        <f t="shared" si="85"/>
        <v>0.13796296296296351</v>
      </c>
      <c r="AC157" s="24"/>
      <c r="AD157" s="34">
        <f t="shared" si="70"/>
        <v>-5.1283082581794336E-2</v>
      </c>
      <c r="AE157" s="34">
        <f t="shared" si="82"/>
        <v>-8.7799999999999994</v>
      </c>
      <c r="AF157" s="34"/>
      <c r="AG157" s="34"/>
      <c r="AH157" s="9"/>
    </row>
    <row r="158" spans="1:34">
      <c r="A158" s="7">
        <v>261750</v>
      </c>
      <c r="B158" s="8">
        <f t="shared" si="71"/>
        <v>-261.75</v>
      </c>
      <c r="C158" s="8">
        <f t="shared" si="73"/>
        <v>0.5</v>
      </c>
      <c r="D158" s="8">
        <v>-7.2</v>
      </c>
      <c r="G158" s="23">
        <f t="shared" si="74"/>
        <v>-261.70493401739998</v>
      </c>
      <c r="H158" s="23">
        <f t="shared" si="75"/>
        <v>-261.44714652517297</v>
      </c>
      <c r="I158" s="19">
        <f t="shared" si="78"/>
        <v>-6.7</v>
      </c>
      <c r="J158" s="19">
        <f t="shared" si="79"/>
        <v>-7.0666666666666664</v>
      </c>
      <c r="K158" s="23">
        <f t="shared" si="86"/>
        <v>-6.4999999999999991</v>
      </c>
      <c r="L158" s="23">
        <f t="shared" si="87"/>
        <v>-0.56666666666666732</v>
      </c>
      <c r="M158" s="49">
        <f t="shared" si="88"/>
        <v>-0.20000000000000107</v>
      </c>
      <c r="N158" s="24"/>
      <c r="O158" s="34">
        <f t="shared" si="69"/>
        <v>-0.11844905624996709</v>
      </c>
      <c r="P158" s="34">
        <f t="shared" si="81"/>
        <v>-0.29899999999999999</v>
      </c>
      <c r="Q158" s="37"/>
      <c r="R158" s="40"/>
      <c r="S158" s="34"/>
      <c r="V158" s="23">
        <f t="shared" si="76"/>
        <v>-101.36111385220013</v>
      </c>
      <c r="W158" s="23">
        <f t="shared" si="77"/>
        <v>-100.5877513755191</v>
      </c>
      <c r="X158" s="19">
        <f t="shared" si="72"/>
        <v>-2.2666666666666671</v>
      </c>
      <c r="Y158" s="19">
        <f t="shared" si="80"/>
        <v>-2.4888888888888889</v>
      </c>
      <c r="Z158" s="23">
        <f t="shared" si="83"/>
        <v>-2.7638888888888893</v>
      </c>
      <c r="AA158" s="23">
        <f t="shared" si="84"/>
        <v>0.27500000000000036</v>
      </c>
      <c r="AB158" s="49">
        <f t="shared" si="85"/>
        <v>0.49722222222222223</v>
      </c>
      <c r="AC158" s="24"/>
      <c r="AD158" s="34">
        <f t="shared" si="70"/>
        <v>-0.68122692254703232</v>
      </c>
      <c r="AE158" s="34">
        <f t="shared" si="82"/>
        <v>-8.7799999999999994</v>
      </c>
      <c r="AF158" s="34"/>
      <c r="AG158" s="34"/>
      <c r="AH158" s="9"/>
    </row>
    <row r="159" spans="1:34">
      <c r="A159" s="7">
        <v>261250</v>
      </c>
      <c r="B159" s="8">
        <f t="shared" si="71"/>
        <v>-261.25</v>
      </c>
      <c r="C159" s="8">
        <f t="shared" si="73"/>
        <v>0.5</v>
      </c>
      <c r="D159" s="8">
        <v>-6.7</v>
      </c>
      <c r="G159" s="23">
        <f t="shared" si="74"/>
        <v>-261.18935903294596</v>
      </c>
      <c r="H159" s="23">
        <f t="shared" si="75"/>
        <v>-260.93157154071895</v>
      </c>
      <c r="I159" s="19">
        <f t="shared" si="78"/>
        <v>-7.3</v>
      </c>
      <c r="J159" s="19">
        <f t="shared" si="79"/>
        <v>-6.8</v>
      </c>
      <c r="K159" s="23">
        <f t="shared" si="86"/>
        <v>-6.3888888888888884</v>
      </c>
      <c r="L159" s="23">
        <f t="shared" si="87"/>
        <v>-0.41111111111111143</v>
      </c>
      <c r="M159" s="49">
        <f t="shared" si="88"/>
        <v>-0.91111111111111143</v>
      </c>
      <c r="N159" s="24"/>
      <c r="O159" s="34">
        <f t="shared" si="69"/>
        <v>-0.72899971023176702</v>
      </c>
      <c r="P159" s="34">
        <f t="shared" si="81"/>
        <v>-0.29899999999999999</v>
      </c>
      <c r="Q159" s="37"/>
      <c r="R159" s="40"/>
      <c r="S159" s="34"/>
      <c r="V159" s="23">
        <f t="shared" si="76"/>
        <v>-99.814388898838089</v>
      </c>
      <c r="W159" s="23">
        <f t="shared" si="77"/>
        <v>-99.04102642215706</v>
      </c>
      <c r="X159" s="19">
        <f t="shared" si="72"/>
        <v>-2.7666666666666671</v>
      </c>
      <c r="Y159" s="19">
        <f t="shared" si="80"/>
        <v>-2.6361111111111115</v>
      </c>
      <c r="Z159" s="23">
        <f t="shared" si="83"/>
        <v>-3.0342592592592599</v>
      </c>
      <c r="AA159" s="23">
        <f t="shared" si="84"/>
        <v>0.39814814814814836</v>
      </c>
      <c r="AB159" s="49">
        <f t="shared" si="85"/>
        <v>0.26759259259259283</v>
      </c>
      <c r="AC159" s="24"/>
      <c r="AD159" s="34">
        <f t="shared" si="70"/>
        <v>-0.99241711445860037</v>
      </c>
      <c r="AE159" s="34">
        <f t="shared" si="82"/>
        <v>-8.7799999999999994</v>
      </c>
      <c r="AF159" s="34"/>
      <c r="AG159" s="34"/>
      <c r="AH159" s="9"/>
    </row>
    <row r="160" spans="1:34">
      <c r="A160" s="7">
        <v>260750</v>
      </c>
      <c r="B160" s="8">
        <f t="shared" si="71"/>
        <v>-260.75</v>
      </c>
      <c r="C160" s="8">
        <f t="shared" si="73"/>
        <v>0.5</v>
      </c>
      <c r="D160" s="8">
        <v>-7.3</v>
      </c>
      <c r="G160" s="23">
        <f t="shared" si="74"/>
        <v>-260.67378404849194</v>
      </c>
      <c r="H160" s="23">
        <f t="shared" si="75"/>
        <v>-260.41599655626493</v>
      </c>
      <c r="I160" s="19">
        <f t="shared" si="78"/>
        <v>-6.4</v>
      </c>
      <c r="J160" s="19">
        <f t="shared" si="79"/>
        <v>-6.5333333333333341</v>
      </c>
      <c r="K160" s="23">
        <f t="shared" si="86"/>
        <v>-6.3555555555555561</v>
      </c>
      <c r="L160" s="23">
        <f t="shared" si="87"/>
        <v>-0.17777777777777803</v>
      </c>
      <c r="M160" s="49">
        <f t="shared" si="88"/>
        <v>-4.4444444444444287E-2</v>
      </c>
      <c r="N160" s="24"/>
      <c r="O160" s="34">
        <f t="shared" si="69"/>
        <v>-0.99844329786677111</v>
      </c>
      <c r="P160" s="34">
        <f t="shared" si="81"/>
        <v>-0.29899999999999999</v>
      </c>
      <c r="Q160" s="37"/>
      <c r="R160" s="40"/>
      <c r="S160" s="34"/>
      <c r="V160" s="23">
        <f t="shared" si="76"/>
        <v>-98.267663945476045</v>
      </c>
      <c r="W160" s="23">
        <f t="shared" si="77"/>
        <v>-97.494301468795015</v>
      </c>
      <c r="X160" s="19">
        <f t="shared" si="72"/>
        <v>-2.875</v>
      </c>
      <c r="Y160" s="19">
        <f t="shared" si="80"/>
        <v>-3.2694444444444444</v>
      </c>
      <c r="Z160" s="23">
        <f t="shared" si="83"/>
        <v>-3.2416666666666671</v>
      </c>
      <c r="AA160" s="23">
        <f t="shared" si="84"/>
        <v>-2.7777777777777235E-2</v>
      </c>
      <c r="AB160" s="49">
        <f t="shared" si="85"/>
        <v>0.36666666666666714</v>
      </c>
      <c r="AC160" s="24"/>
      <c r="AD160" s="34">
        <f t="shared" si="70"/>
        <v>-0.8392443090273306</v>
      </c>
      <c r="AE160" s="34">
        <f t="shared" si="82"/>
        <v>-8.7799999999999994</v>
      </c>
      <c r="AF160" s="34"/>
      <c r="AG160" s="34"/>
      <c r="AH160" s="9"/>
    </row>
    <row r="161" spans="1:34">
      <c r="A161" s="7">
        <v>260250</v>
      </c>
      <c r="B161" s="8">
        <f t="shared" si="71"/>
        <v>-260.25</v>
      </c>
      <c r="C161" s="8">
        <f t="shared" si="73"/>
        <v>0.5</v>
      </c>
      <c r="D161" s="8">
        <v>-6.4</v>
      </c>
      <c r="G161" s="23">
        <f t="shared" si="74"/>
        <v>-260.15820906403792</v>
      </c>
      <c r="H161" s="23">
        <f t="shared" si="75"/>
        <v>-259.90042157181091</v>
      </c>
      <c r="I161" s="19">
        <f t="shared" si="78"/>
        <v>-5.9</v>
      </c>
      <c r="J161" s="19">
        <f t="shared" si="79"/>
        <v>-6.3</v>
      </c>
      <c r="K161" s="23">
        <f t="shared" si="86"/>
        <v>-6.322222222222222</v>
      </c>
      <c r="L161" s="23">
        <f t="shared" si="87"/>
        <v>2.2222222222222143E-2</v>
      </c>
      <c r="M161" s="49">
        <f t="shared" si="88"/>
        <v>0.42222222222222161</v>
      </c>
      <c r="N161" s="24"/>
      <c r="O161" s="34">
        <f t="shared" si="69"/>
        <v>-0.80070416996870553</v>
      </c>
      <c r="P161" s="34">
        <f t="shared" si="81"/>
        <v>-0.29899999999999999</v>
      </c>
      <c r="Q161" s="37"/>
      <c r="R161" s="40"/>
      <c r="S161" s="34"/>
      <c r="V161" s="23">
        <f t="shared" si="76"/>
        <v>-96.720938992114</v>
      </c>
      <c r="W161" s="23">
        <f t="shared" si="77"/>
        <v>-95.947576515432971</v>
      </c>
      <c r="X161" s="19">
        <f t="shared" si="72"/>
        <v>-4.166666666666667</v>
      </c>
      <c r="Y161" s="19">
        <f t="shared" si="80"/>
        <v>-3.5250000000000004</v>
      </c>
      <c r="Z161" s="23">
        <f t="shared" si="83"/>
        <v>-3.6157407407407414</v>
      </c>
      <c r="AA161" s="23">
        <f t="shared" si="84"/>
        <v>9.074074074074101E-2</v>
      </c>
      <c r="AB161" s="49">
        <f t="shared" si="85"/>
        <v>-0.5509259259259256</v>
      </c>
      <c r="AC161" s="24"/>
      <c r="AD161" s="34">
        <f t="shared" si="70"/>
        <v>-0.29337976424062057</v>
      </c>
      <c r="AE161" s="34">
        <f t="shared" si="82"/>
        <v>-8.7799999999999994</v>
      </c>
      <c r="AF161" s="34"/>
      <c r="AG161" s="34"/>
      <c r="AH161" s="9"/>
    </row>
    <row r="162" spans="1:34">
      <c r="A162" s="7">
        <v>259750</v>
      </c>
      <c r="B162" s="8">
        <f t="shared" si="71"/>
        <v>-259.75</v>
      </c>
      <c r="C162" s="8">
        <f t="shared" si="73"/>
        <v>0.5</v>
      </c>
      <c r="D162" s="8">
        <v>-5.9</v>
      </c>
      <c r="G162" s="23">
        <f t="shared" si="74"/>
        <v>-259.6426340795839</v>
      </c>
      <c r="H162" s="23">
        <f t="shared" si="75"/>
        <v>-259.38484658735689</v>
      </c>
      <c r="I162" s="19">
        <f t="shared" si="78"/>
        <v>-6.6</v>
      </c>
      <c r="J162" s="19">
        <f t="shared" si="79"/>
        <v>-6.1000000000000005</v>
      </c>
      <c r="K162" s="23">
        <f t="shared" si="86"/>
        <v>-6.1777777777777771</v>
      </c>
      <c r="L162" s="23">
        <f t="shared" si="87"/>
        <v>7.7777777777776613E-2</v>
      </c>
      <c r="M162" s="49">
        <f t="shared" si="88"/>
        <v>-0.4222222222222225</v>
      </c>
      <c r="N162" s="24"/>
      <c r="O162" s="34">
        <f t="shared" si="69"/>
        <v>-0.22830666210663009</v>
      </c>
      <c r="P162" s="34">
        <f t="shared" si="81"/>
        <v>-0.29899999999999999</v>
      </c>
      <c r="Q162" s="37"/>
      <c r="R162" s="40"/>
      <c r="S162" s="34"/>
      <c r="V162" s="23">
        <f t="shared" si="76"/>
        <v>-95.174214038751956</v>
      </c>
      <c r="W162" s="23">
        <f t="shared" si="77"/>
        <v>-94.400851562070926</v>
      </c>
      <c r="X162" s="19">
        <f t="shared" si="72"/>
        <v>-3.5333333333333337</v>
      </c>
      <c r="Y162" s="19">
        <f t="shared" si="80"/>
        <v>-4.0222222222222221</v>
      </c>
      <c r="Z162" s="23">
        <f t="shared" si="83"/>
        <v>-3.789814814814815</v>
      </c>
      <c r="AA162" s="23">
        <f t="shared" si="84"/>
        <v>-0.23240740740740717</v>
      </c>
      <c r="AB162" s="49">
        <f t="shared" si="85"/>
        <v>0.25648148148148131</v>
      </c>
      <c r="AC162" s="24"/>
      <c r="AD162" s="34">
        <f t="shared" si="70"/>
        <v>0.38976043278715999</v>
      </c>
      <c r="AE162" s="34">
        <f t="shared" si="82"/>
        <v>-8.7799999999999994</v>
      </c>
      <c r="AF162" s="34"/>
      <c r="AG162" s="34"/>
      <c r="AH162" s="9"/>
    </row>
    <row r="163" spans="1:34">
      <c r="A163" s="7">
        <v>259250</v>
      </c>
      <c r="B163" s="8">
        <f t="shared" si="71"/>
        <v>-259.25</v>
      </c>
      <c r="C163" s="8">
        <f t="shared" si="73"/>
        <v>0.5</v>
      </c>
      <c r="D163" s="8">
        <v>-6.6</v>
      </c>
      <c r="G163" s="23">
        <f t="shared" si="74"/>
        <v>-259.12705909512988</v>
      </c>
      <c r="H163" s="23">
        <f t="shared" si="75"/>
        <v>-258.86927160290287</v>
      </c>
      <c r="I163" s="19">
        <f t="shared" si="78"/>
        <v>-5.8</v>
      </c>
      <c r="J163" s="19">
        <f t="shared" si="79"/>
        <v>-6.0333333333333323</v>
      </c>
      <c r="K163" s="23">
        <f t="shared" si="86"/>
        <v>-6.0777777777777775</v>
      </c>
      <c r="L163" s="23">
        <f t="shared" si="87"/>
        <v>4.4444444444445175E-2</v>
      </c>
      <c r="M163" s="49">
        <f t="shared" si="88"/>
        <v>0.27777777777777768</v>
      </c>
      <c r="N163" s="24"/>
      <c r="O163" s="34">
        <f t="shared" si="69"/>
        <v>0.45091807030101477</v>
      </c>
      <c r="P163" s="34">
        <f t="shared" si="81"/>
        <v>-0.29899999999999999</v>
      </c>
      <c r="Q163" s="37"/>
      <c r="R163" s="40"/>
      <c r="S163" s="34"/>
      <c r="V163" s="23">
        <f t="shared" si="76"/>
        <v>-93.627489085389911</v>
      </c>
      <c r="W163" s="23">
        <f t="shared" si="77"/>
        <v>-92.854126608708881</v>
      </c>
      <c r="X163" s="19">
        <f t="shared" si="72"/>
        <v>-4.3666666666666663</v>
      </c>
      <c r="Y163" s="19">
        <f t="shared" si="80"/>
        <v>-4.333333333333333</v>
      </c>
      <c r="Z163" s="23">
        <f t="shared" si="83"/>
        <v>-3.8675925925925929</v>
      </c>
      <c r="AA163" s="23">
        <f t="shared" si="84"/>
        <v>-0.46574074074074012</v>
      </c>
      <c r="AB163" s="49">
        <f t="shared" si="85"/>
        <v>-0.49907407407407334</v>
      </c>
      <c r="AC163" s="24"/>
      <c r="AD163" s="34">
        <f t="shared" si="70"/>
        <v>0.89052739160912464</v>
      </c>
      <c r="AE163" s="34">
        <f t="shared" si="82"/>
        <v>-8.7799999999999994</v>
      </c>
      <c r="AF163" s="34"/>
      <c r="AG163" s="34"/>
      <c r="AH163" s="9"/>
    </row>
    <row r="164" spans="1:34">
      <c r="A164" s="7">
        <v>258750</v>
      </c>
      <c r="B164" s="8">
        <f t="shared" si="71"/>
        <v>-258.75</v>
      </c>
      <c r="C164" s="8">
        <f t="shared" si="73"/>
        <v>0.5</v>
      </c>
      <c r="D164" s="8">
        <v>-5.8</v>
      </c>
      <c r="G164" s="23">
        <f t="shared" si="74"/>
        <v>-258.61148411067586</v>
      </c>
      <c r="H164" s="23">
        <f t="shared" si="75"/>
        <v>-258.35369661844885</v>
      </c>
      <c r="I164" s="19">
        <f t="shared" si="78"/>
        <v>-5.7</v>
      </c>
      <c r="J164" s="19">
        <f t="shared" si="79"/>
        <v>-5.6000000000000005</v>
      </c>
      <c r="K164" s="23">
        <f t="shared" si="86"/>
        <v>-5.9555555555555548</v>
      </c>
      <c r="L164" s="23">
        <f t="shared" si="87"/>
        <v>0.35555555555555429</v>
      </c>
      <c r="M164" s="49">
        <f t="shared" si="88"/>
        <v>0.25555555555555465</v>
      </c>
      <c r="N164" s="24"/>
      <c r="O164" s="34">
        <f t="shared" si="69"/>
        <v>0.91915322621868889</v>
      </c>
      <c r="P164" s="34">
        <f t="shared" si="81"/>
        <v>-0.29899999999999999</v>
      </c>
      <c r="Q164" s="37"/>
      <c r="R164" s="40"/>
      <c r="S164" s="34"/>
      <c r="V164" s="23">
        <f t="shared" si="76"/>
        <v>-92.080764132027866</v>
      </c>
      <c r="W164" s="23">
        <f t="shared" si="77"/>
        <v>-91.307401655346837</v>
      </c>
      <c r="X164" s="19">
        <f t="shared" si="72"/>
        <v>-5.1000000000000005</v>
      </c>
      <c r="Y164" s="19">
        <f t="shared" si="80"/>
        <v>-4.833333333333333</v>
      </c>
      <c r="Z164" s="23">
        <f t="shared" si="83"/>
        <v>-3.7490740740740751</v>
      </c>
      <c r="AA164" s="23">
        <f t="shared" si="84"/>
        <v>-1.0842592592592579</v>
      </c>
      <c r="AB164" s="49">
        <f t="shared" si="85"/>
        <v>-1.3509259259259254</v>
      </c>
      <c r="AC164" s="24"/>
      <c r="AD164" s="34">
        <f t="shared" si="70"/>
        <v>0.97460668678765683</v>
      </c>
      <c r="AE164" s="34">
        <f t="shared" si="82"/>
        <v>-8.7799999999999994</v>
      </c>
      <c r="AF164" s="34"/>
      <c r="AG164" s="34"/>
      <c r="AH164" s="9"/>
    </row>
    <row r="165" spans="1:34">
      <c r="A165" s="7">
        <v>258250</v>
      </c>
      <c r="B165" s="8">
        <f t="shared" si="71"/>
        <v>-258.25</v>
      </c>
      <c r="C165" s="8">
        <f t="shared" si="73"/>
        <v>0.5</v>
      </c>
      <c r="D165" s="8">
        <v>-5.7</v>
      </c>
      <c r="G165" s="23">
        <f t="shared" si="74"/>
        <v>-258.09590912622184</v>
      </c>
      <c r="H165" s="23">
        <f t="shared" si="75"/>
        <v>-257.83812163399483</v>
      </c>
      <c r="I165" s="19">
        <f t="shared" si="78"/>
        <v>-5.3</v>
      </c>
      <c r="J165" s="19">
        <f t="shared" si="79"/>
        <v>-5.6333333333333329</v>
      </c>
      <c r="K165" s="23">
        <f t="shared" si="86"/>
        <v>-5.9444444444444446</v>
      </c>
      <c r="L165" s="23">
        <f t="shared" si="87"/>
        <v>0.31111111111111178</v>
      </c>
      <c r="M165" s="49">
        <f t="shared" si="88"/>
        <v>0.64444444444444482</v>
      </c>
      <c r="N165" s="24"/>
      <c r="O165" s="34">
        <f t="shared" si="69"/>
        <v>0.95730637233840166</v>
      </c>
      <c r="P165" s="34">
        <f t="shared" si="81"/>
        <v>-0.29899999999999999</v>
      </c>
      <c r="Q165" s="37"/>
      <c r="R165" s="40"/>
      <c r="S165" s="34"/>
      <c r="V165" s="23">
        <f t="shared" si="76"/>
        <v>-90.534039178665822</v>
      </c>
      <c r="W165" s="23">
        <f t="shared" si="77"/>
        <v>-89.760676701984792</v>
      </c>
      <c r="X165" s="19">
        <f t="shared" si="72"/>
        <v>-5.0333333333333332</v>
      </c>
      <c r="Y165" s="19">
        <f t="shared" si="80"/>
        <v>-4.7111111111111112</v>
      </c>
      <c r="Z165" s="23">
        <f t="shared" si="83"/>
        <v>-3.6444444444444439</v>
      </c>
      <c r="AA165" s="23">
        <f t="shared" si="84"/>
        <v>-1.0666666666666673</v>
      </c>
      <c r="AB165" s="49">
        <f t="shared" si="85"/>
        <v>-1.3888888888888893</v>
      </c>
      <c r="AC165" s="24"/>
      <c r="AD165" s="34">
        <f t="shared" si="70"/>
        <v>0.60265668167143638</v>
      </c>
      <c r="AE165" s="34">
        <f t="shared" si="82"/>
        <v>-8.7799999999999994</v>
      </c>
      <c r="AF165" s="34"/>
      <c r="AG165" s="34"/>
      <c r="AH165" s="9"/>
    </row>
    <row r="166" spans="1:34">
      <c r="A166" s="7">
        <v>257750</v>
      </c>
      <c r="B166" s="8">
        <f t="shared" si="71"/>
        <v>-257.75</v>
      </c>
      <c r="C166" s="8">
        <f t="shared" si="73"/>
        <v>0.5</v>
      </c>
      <c r="D166" s="8">
        <v>-5.3</v>
      </c>
      <c r="G166" s="23">
        <f t="shared" si="74"/>
        <v>-257.58033414176782</v>
      </c>
      <c r="H166" s="23">
        <f t="shared" si="75"/>
        <v>-257.32254664954081</v>
      </c>
      <c r="I166" s="19">
        <f t="shared" si="78"/>
        <v>-5.9</v>
      </c>
      <c r="J166" s="19">
        <f t="shared" si="79"/>
        <v>-5.666666666666667</v>
      </c>
      <c r="K166" s="23">
        <f t="shared" si="86"/>
        <v>-6.0222222222222221</v>
      </c>
      <c r="L166" s="23">
        <f t="shared" si="87"/>
        <v>0.35555555555555518</v>
      </c>
      <c r="M166" s="49">
        <f t="shared" si="88"/>
        <v>0.12222222222222179</v>
      </c>
      <c r="N166" s="24"/>
      <c r="O166" s="34">
        <f t="shared" si="69"/>
        <v>0.54752522756574717</v>
      </c>
      <c r="P166" s="34">
        <f t="shared" si="81"/>
        <v>-0.29899999999999999</v>
      </c>
      <c r="Q166" s="37"/>
      <c r="R166" s="40"/>
      <c r="S166" s="34"/>
      <c r="V166" s="23">
        <f t="shared" si="76"/>
        <v>-88.987314225303777</v>
      </c>
      <c r="W166" s="23">
        <f t="shared" si="77"/>
        <v>-88.213951748622748</v>
      </c>
      <c r="X166" s="19">
        <f t="shared" si="72"/>
        <v>-4</v>
      </c>
      <c r="Y166" s="19">
        <f t="shared" si="80"/>
        <v>-4</v>
      </c>
      <c r="Z166" s="23">
        <f t="shared" si="83"/>
        <v>-3.4666666666666663</v>
      </c>
      <c r="AA166" s="23">
        <f t="shared" si="84"/>
        <v>-0.53333333333333366</v>
      </c>
      <c r="AB166" s="49">
        <f t="shared" si="85"/>
        <v>-0.53333333333333366</v>
      </c>
      <c r="AC166" s="24"/>
      <c r="AD166" s="34">
        <f t="shared" si="70"/>
        <v>-5.1283082581794086E-2</v>
      </c>
      <c r="AE166" s="34">
        <f t="shared" si="82"/>
        <v>-8.7799999999999994</v>
      </c>
      <c r="AF166" s="34"/>
      <c r="AG166" s="34"/>
      <c r="AH166" s="9"/>
    </row>
    <row r="167" spans="1:34">
      <c r="A167" s="7">
        <v>257250</v>
      </c>
      <c r="B167" s="8">
        <f t="shared" si="71"/>
        <v>-257.25</v>
      </c>
      <c r="C167" s="8">
        <f t="shared" si="73"/>
        <v>0.5</v>
      </c>
      <c r="D167" s="8">
        <v>-5.9</v>
      </c>
      <c r="G167" s="23">
        <f t="shared" si="74"/>
        <v>-257.0647591573138</v>
      </c>
      <c r="H167" s="23">
        <f t="shared" si="75"/>
        <v>-256.80697166508679</v>
      </c>
      <c r="I167" s="19">
        <f t="shared" si="78"/>
        <v>-5.8</v>
      </c>
      <c r="J167" s="19">
        <f t="shared" si="79"/>
        <v>-5.9666666666666659</v>
      </c>
      <c r="K167" s="23">
        <f t="shared" si="86"/>
        <v>-6.0777777777777784</v>
      </c>
      <c r="L167" s="23">
        <f t="shared" si="87"/>
        <v>0.11111111111111249</v>
      </c>
      <c r="M167" s="49">
        <f t="shared" si="88"/>
        <v>0.27777777777777857</v>
      </c>
      <c r="N167" s="24"/>
      <c r="O167" s="34">
        <f t="shared" si="69"/>
        <v>-0.11844905625000213</v>
      </c>
      <c r="P167" s="34">
        <f t="shared" si="81"/>
        <v>-0.29899999999999999</v>
      </c>
      <c r="Q167" s="37"/>
      <c r="R167" s="40"/>
      <c r="S167" s="34"/>
      <c r="V167" s="23">
        <f t="shared" si="76"/>
        <v>-87.440589271941732</v>
      </c>
      <c r="W167" s="23">
        <f t="shared" si="77"/>
        <v>-86.667226795260703</v>
      </c>
      <c r="X167" s="19">
        <f t="shared" si="72"/>
        <v>-2.9666666666666663</v>
      </c>
      <c r="Y167" s="19">
        <f t="shared" si="80"/>
        <v>-2.8888888888888888</v>
      </c>
      <c r="Z167" s="23">
        <f t="shared" si="83"/>
        <v>-3.4268518518518518</v>
      </c>
      <c r="AA167" s="23">
        <f t="shared" si="84"/>
        <v>0.53796296296296298</v>
      </c>
      <c r="AB167" s="49">
        <f t="shared" si="85"/>
        <v>0.46018518518518547</v>
      </c>
      <c r="AC167" s="24"/>
      <c r="AD167" s="34">
        <f t="shared" si="70"/>
        <v>-0.68122692254703221</v>
      </c>
      <c r="AE167" s="34">
        <f t="shared" si="82"/>
        <v>-8.7799999999999994</v>
      </c>
      <c r="AF167" s="34"/>
      <c r="AG167" s="34"/>
      <c r="AH167" s="9"/>
    </row>
    <row r="168" spans="1:34">
      <c r="A168" s="7">
        <v>256750</v>
      </c>
      <c r="B168" s="8">
        <f t="shared" si="71"/>
        <v>-256.75</v>
      </c>
      <c r="C168" s="8">
        <f t="shared" si="73"/>
        <v>0.5</v>
      </c>
      <c r="D168" s="8">
        <v>-5.8</v>
      </c>
      <c r="G168" s="23">
        <f t="shared" si="74"/>
        <v>-256.54918417285978</v>
      </c>
      <c r="H168" s="23">
        <f t="shared" si="75"/>
        <v>-256.29139668063277</v>
      </c>
      <c r="I168" s="19">
        <f t="shared" si="78"/>
        <v>-6.2</v>
      </c>
      <c r="J168" s="19">
        <f t="shared" si="79"/>
        <v>-6.1000000000000005</v>
      </c>
      <c r="K168" s="23">
        <f t="shared" si="86"/>
        <v>-6.2555555555555555</v>
      </c>
      <c r="L168" s="23">
        <f t="shared" si="87"/>
        <v>0.155555555555555</v>
      </c>
      <c r="M168" s="49">
        <f t="shared" si="88"/>
        <v>5.5555555555555358E-2</v>
      </c>
      <c r="N168" s="24"/>
      <c r="O168" s="34">
        <f t="shared" si="69"/>
        <v>-0.72899971023179111</v>
      </c>
      <c r="P168" s="34">
        <f t="shared" si="81"/>
        <v>-0.29899999999999999</v>
      </c>
      <c r="Q168" s="37"/>
      <c r="R168" s="40"/>
      <c r="S168" s="34"/>
      <c r="V168" s="23">
        <f t="shared" si="76"/>
        <v>-85.893864318579688</v>
      </c>
      <c r="W168" s="23">
        <f t="shared" si="77"/>
        <v>-85.120501841898658</v>
      </c>
      <c r="X168" s="19">
        <f t="shared" si="72"/>
        <v>-1.7</v>
      </c>
      <c r="Y168" s="19">
        <f t="shared" si="80"/>
        <v>-2.1999999999999997</v>
      </c>
      <c r="Z168" s="23">
        <f t="shared" si="83"/>
        <v>-3.4824074074074072</v>
      </c>
      <c r="AA168" s="23">
        <f t="shared" si="84"/>
        <v>1.2824074074074074</v>
      </c>
      <c r="AB168" s="49">
        <f t="shared" si="85"/>
        <v>1.7824074074074072</v>
      </c>
      <c r="AC168" s="24"/>
      <c r="AD168" s="34">
        <f t="shared" si="70"/>
        <v>-0.99241711445860037</v>
      </c>
      <c r="AE168" s="34">
        <f t="shared" si="82"/>
        <v>-8.7799999999999994</v>
      </c>
      <c r="AF168" s="34"/>
      <c r="AG168" s="34"/>
      <c r="AH168" s="9"/>
    </row>
    <row r="169" spans="1:34">
      <c r="A169" s="7">
        <v>256250</v>
      </c>
      <c r="B169" s="8">
        <f t="shared" si="71"/>
        <v>-256.25</v>
      </c>
      <c r="C169" s="8">
        <f t="shared" si="73"/>
        <v>0.5</v>
      </c>
      <c r="D169" s="8">
        <v>-6.2</v>
      </c>
      <c r="G169" s="23">
        <f t="shared" si="74"/>
        <v>-256.03360918840576</v>
      </c>
      <c r="H169" s="23">
        <f t="shared" si="75"/>
        <v>-255.77582169617875</v>
      </c>
      <c r="I169" s="19">
        <f t="shared" si="78"/>
        <v>-6.3</v>
      </c>
      <c r="J169" s="19">
        <f t="shared" si="79"/>
        <v>-6.3666666666666671</v>
      </c>
      <c r="K169" s="23">
        <f t="shared" si="86"/>
        <v>-6.4</v>
      </c>
      <c r="L169" s="23">
        <f t="shared" si="87"/>
        <v>3.3333333333333215E-2</v>
      </c>
      <c r="M169" s="49">
        <f t="shared" si="88"/>
        <v>0.10000000000000053</v>
      </c>
      <c r="N169" s="24"/>
      <c r="O169" s="34">
        <f t="shared" si="69"/>
        <v>-0.99844329786677311</v>
      </c>
      <c r="P169" s="34">
        <f t="shared" si="81"/>
        <v>-0.29899999999999999</v>
      </c>
      <c r="Q169" s="37"/>
      <c r="R169" s="40"/>
      <c r="S169" s="34"/>
      <c r="V169" s="23">
        <f t="shared" si="76"/>
        <v>-84.347139365217643</v>
      </c>
      <c r="W169" s="23">
        <f t="shared" si="77"/>
        <v>-83.573776888536614</v>
      </c>
      <c r="X169" s="19">
        <f t="shared" si="72"/>
        <v>-1.9333333333333333</v>
      </c>
      <c r="Y169" s="19">
        <f t="shared" si="80"/>
        <v>-2.0666666666666669</v>
      </c>
      <c r="Z169" s="23">
        <f t="shared" si="83"/>
        <v>-3.4712962962962965</v>
      </c>
      <c r="AA169" s="23">
        <f t="shared" si="84"/>
        <v>1.4046296296296297</v>
      </c>
      <c r="AB169" s="49">
        <f t="shared" si="85"/>
        <v>1.5379629629629632</v>
      </c>
      <c r="AC169" s="24"/>
      <c r="AD169" s="34">
        <f t="shared" si="70"/>
        <v>-0.83924430902733083</v>
      </c>
      <c r="AE169" s="34">
        <f t="shared" si="82"/>
        <v>-8.7799999999999994</v>
      </c>
      <c r="AF169" s="34"/>
      <c r="AG169" s="34"/>
      <c r="AH169" s="9"/>
    </row>
    <row r="170" spans="1:34">
      <c r="A170" s="7">
        <v>255750</v>
      </c>
      <c r="B170" s="8">
        <f t="shared" si="71"/>
        <v>-255.75</v>
      </c>
      <c r="C170" s="8">
        <f t="shared" si="73"/>
        <v>0.5</v>
      </c>
      <c r="D170" s="8">
        <v>-6.3</v>
      </c>
      <c r="G170" s="23">
        <f t="shared" si="74"/>
        <v>-255.51803420395174</v>
      </c>
      <c r="H170" s="23">
        <f t="shared" si="75"/>
        <v>-255.26024671172473</v>
      </c>
      <c r="I170" s="19">
        <f t="shared" si="78"/>
        <v>-6.6</v>
      </c>
      <c r="J170" s="19">
        <f t="shared" si="79"/>
        <v>-6.666666666666667</v>
      </c>
      <c r="K170" s="23">
        <f t="shared" si="86"/>
        <v>-6.6222222222222218</v>
      </c>
      <c r="L170" s="23">
        <f t="shared" si="87"/>
        <v>-4.4444444444445175E-2</v>
      </c>
      <c r="M170" s="49">
        <f t="shared" si="88"/>
        <v>2.2222222222222143E-2</v>
      </c>
      <c r="N170" s="24"/>
      <c r="O170" s="34">
        <f t="shared" si="69"/>
        <v>-0.80070416996868432</v>
      </c>
      <c r="P170" s="34">
        <f t="shared" si="81"/>
        <v>-0.29899999999999999</v>
      </c>
      <c r="Q170" s="37"/>
      <c r="R170" s="40"/>
      <c r="S170" s="34"/>
      <c r="V170" s="23">
        <f t="shared" si="76"/>
        <v>-82.800414411855598</v>
      </c>
      <c r="W170" s="23">
        <f t="shared" si="77"/>
        <v>-82.027051935174569</v>
      </c>
      <c r="X170" s="19">
        <f t="shared" si="72"/>
        <v>-2.5666666666666669</v>
      </c>
      <c r="Y170" s="19">
        <f t="shared" si="80"/>
        <v>-2.5583333333333336</v>
      </c>
      <c r="Z170" s="23">
        <f t="shared" si="83"/>
        <v>-3.3083333333333331</v>
      </c>
      <c r="AA170" s="23">
        <f t="shared" si="84"/>
        <v>0.74999999999999956</v>
      </c>
      <c r="AB170" s="49">
        <f t="shared" si="85"/>
        <v>0.74166666666666625</v>
      </c>
      <c r="AC170" s="24"/>
      <c r="AD170" s="34">
        <f t="shared" si="70"/>
        <v>-0.29337976424062079</v>
      </c>
      <c r="AE170" s="34">
        <f t="shared" si="82"/>
        <v>-8.7799999999999994</v>
      </c>
      <c r="AF170" s="34"/>
      <c r="AG170" s="34"/>
      <c r="AH170" s="9"/>
    </row>
    <row r="171" spans="1:34">
      <c r="A171" s="7">
        <v>255250</v>
      </c>
      <c r="B171" s="8">
        <f t="shared" si="71"/>
        <v>-255.25</v>
      </c>
      <c r="C171" s="8">
        <f t="shared" si="73"/>
        <v>0.5</v>
      </c>
      <c r="D171" s="8">
        <v>-6.6</v>
      </c>
      <c r="G171" s="23">
        <f t="shared" si="74"/>
        <v>-255.00245921949772</v>
      </c>
      <c r="H171" s="23">
        <f t="shared" si="75"/>
        <v>-254.74467172727071</v>
      </c>
      <c r="I171" s="19">
        <f t="shared" si="78"/>
        <v>-7.1</v>
      </c>
      <c r="J171" s="19">
        <f t="shared" si="79"/>
        <v>-7.0333333333333341</v>
      </c>
      <c r="K171" s="23">
        <f t="shared" si="86"/>
        <v>-6.822222222222222</v>
      </c>
      <c r="L171" s="23">
        <f t="shared" si="87"/>
        <v>-0.21111111111111214</v>
      </c>
      <c r="M171" s="49">
        <f t="shared" si="88"/>
        <v>-0.27777777777777768</v>
      </c>
      <c r="N171" s="24"/>
      <c r="O171" s="34">
        <f t="shared" si="69"/>
        <v>-0.22830666210665107</v>
      </c>
      <c r="P171" s="34">
        <f t="shared" si="81"/>
        <v>-0.29899999999999999</v>
      </c>
      <c r="Q171" s="37"/>
      <c r="R171" s="40"/>
      <c r="S171" s="34"/>
      <c r="V171" s="23">
        <f t="shared" si="76"/>
        <v>-81.253689458493554</v>
      </c>
      <c r="W171" s="23">
        <f t="shared" si="77"/>
        <v>-80.480326981812524</v>
      </c>
      <c r="X171" s="19">
        <f t="shared" si="72"/>
        <v>-3.1750000000000003</v>
      </c>
      <c r="Y171" s="19">
        <f t="shared" si="80"/>
        <v>-3.5361111111111114</v>
      </c>
      <c r="Z171" s="23">
        <f t="shared" si="83"/>
        <v>-3.3898148148148146</v>
      </c>
      <c r="AA171" s="23">
        <f t="shared" si="84"/>
        <v>-0.14629629629629681</v>
      </c>
      <c r="AB171" s="49">
        <f t="shared" si="85"/>
        <v>0.21481481481481435</v>
      </c>
      <c r="AC171" s="24"/>
      <c r="AD171" s="34">
        <f t="shared" si="70"/>
        <v>0.38976043278715322</v>
      </c>
      <c r="AE171" s="34">
        <f t="shared" si="82"/>
        <v>-8.7799999999999994</v>
      </c>
      <c r="AF171" s="34"/>
      <c r="AG171" s="34"/>
      <c r="AH171" s="9"/>
    </row>
    <row r="172" spans="1:34">
      <c r="A172" s="7">
        <v>254750</v>
      </c>
      <c r="B172" s="8">
        <f t="shared" si="71"/>
        <v>-254.75</v>
      </c>
      <c r="C172" s="8">
        <f t="shared" si="73"/>
        <v>0.5</v>
      </c>
      <c r="D172" s="8">
        <v>-7.1</v>
      </c>
      <c r="G172" s="23">
        <f t="shared" si="74"/>
        <v>-254.4868842350437</v>
      </c>
      <c r="H172" s="23">
        <f t="shared" si="75"/>
        <v>-254.22909674281669</v>
      </c>
      <c r="I172" s="19">
        <f t="shared" si="78"/>
        <v>-7.4</v>
      </c>
      <c r="J172" s="19">
        <f t="shared" si="79"/>
        <v>-7.166666666666667</v>
      </c>
      <c r="K172" s="23">
        <f t="shared" si="86"/>
        <v>-6.9333333333333336</v>
      </c>
      <c r="L172" s="23">
        <f t="shared" si="87"/>
        <v>-0.23333333333333339</v>
      </c>
      <c r="M172" s="49">
        <f t="shared" si="88"/>
        <v>-0.46666666666666679</v>
      </c>
      <c r="N172" s="24"/>
      <c r="O172" s="34">
        <f t="shared" si="69"/>
        <v>0.45091807030099551</v>
      </c>
      <c r="P172" s="34">
        <f t="shared" si="81"/>
        <v>-0.29899999999999999</v>
      </c>
      <c r="Q172" s="37"/>
      <c r="R172" s="40"/>
      <c r="S172" s="34"/>
      <c r="V172" s="23">
        <f t="shared" si="76"/>
        <v>-79.706964505131509</v>
      </c>
      <c r="W172" s="23">
        <f t="shared" si="77"/>
        <v>-78.93360202845048</v>
      </c>
      <c r="X172" s="19">
        <f t="shared" si="72"/>
        <v>-4.8666666666666663</v>
      </c>
      <c r="Y172" s="19">
        <f t="shared" si="80"/>
        <v>-4.3472222222222223</v>
      </c>
      <c r="Z172" s="23">
        <f t="shared" si="83"/>
        <v>-3.6231481481481485</v>
      </c>
      <c r="AA172" s="23">
        <f t="shared" si="84"/>
        <v>-0.72407407407407387</v>
      </c>
      <c r="AB172" s="49">
        <f t="shared" si="85"/>
        <v>-1.2435185185185178</v>
      </c>
      <c r="AC172" s="24"/>
      <c r="AD172" s="34">
        <f t="shared" si="70"/>
        <v>0.89052739160912453</v>
      </c>
      <c r="AE172" s="34">
        <f t="shared" si="82"/>
        <v>-8.7799999999999994</v>
      </c>
      <c r="AF172" s="34"/>
      <c r="AG172" s="34"/>
      <c r="AH172" s="9"/>
    </row>
    <row r="173" spans="1:34">
      <c r="A173" s="7">
        <v>254250</v>
      </c>
      <c r="B173" s="8">
        <f t="shared" si="71"/>
        <v>-254.25</v>
      </c>
      <c r="C173" s="8">
        <f t="shared" si="73"/>
        <v>0.5</v>
      </c>
      <c r="D173" s="8">
        <v>-7.4</v>
      </c>
      <c r="G173" s="23">
        <f t="shared" si="74"/>
        <v>-253.97130925058968</v>
      </c>
      <c r="H173" s="23">
        <f t="shared" si="75"/>
        <v>-253.71352175836267</v>
      </c>
      <c r="I173" s="19">
        <f t="shared" si="78"/>
        <v>-7</v>
      </c>
      <c r="J173" s="19">
        <f t="shared" si="79"/>
        <v>-7.2333333333333334</v>
      </c>
      <c r="K173" s="23">
        <f t="shared" si="86"/>
        <v>-7.0222222222222221</v>
      </c>
      <c r="L173" s="23">
        <f t="shared" si="87"/>
        <v>-0.21111111111111125</v>
      </c>
      <c r="M173" s="49">
        <f t="shared" si="88"/>
        <v>2.2222222222222143E-2</v>
      </c>
      <c r="N173" s="24"/>
      <c r="O173" s="34">
        <f t="shared" si="69"/>
        <v>0.91915322621870277</v>
      </c>
      <c r="P173" s="34">
        <f t="shared" si="81"/>
        <v>-0.29899999999999999</v>
      </c>
      <c r="Q173" s="37"/>
      <c r="R173" s="40"/>
      <c r="S173" s="34"/>
      <c r="V173" s="23">
        <f t="shared" si="76"/>
        <v>-78.160239551769465</v>
      </c>
      <c r="W173" s="23">
        <f t="shared" si="77"/>
        <v>-77.386877075088435</v>
      </c>
      <c r="X173" s="19">
        <f t="shared" si="72"/>
        <v>-5</v>
      </c>
      <c r="Y173" s="19">
        <f t="shared" si="80"/>
        <v>-4.4777777777777779</v>
      </c>
      <c r="Z173" s="23">
        <f t="shared" si="83"/>
        <v>-3.8564814814814818</v>
      </c>
      <c r="AA173" s="23">
        <f t="shared" si="84"/>
        <v>-0.62129629629629601</v>
      </c>
      <c r="AB173" s="49">
        <f t="shared" si="85"/>
        <v>-1.1435185185185182</v>
      </c>
      <c r="AC173" s="24"/>
      <c r="AD173" s="34">
        <f t="shared" si="70"/>
        <v>0.97460668678765694</v>
      </c>
      <c r="AE173" s="34">
        <f t="shared" si="82"/>
        <v>-8.7799999999999994</v>
      </c>
      <c r="AF173" s="34"/>
      <c r="AG173" s="34"/>
      <c r="AH173" s="9"/>
    </row>
    <row r="174" spans="1:34">
      <c r="A174" s="7">
        <v>253750</v>
      </c>
      <c r="B174" s="8">
        <f t="shared" si="71"/>
        <v>-253.75</v>
      </c>
      <c r="C174" s="8">
        <f t="shared" si="73"/>
        <v>0.5</v>
      </c>
      <c r="D174" s="8">
        <v>-7</v>
      </c>
      <c r="G174" s="23">
        <f t="shared" si="74"/>
        <v>-253.45573426613566</v>
      </c>
      <c r="H174" s="23">
        <f t="shared" si="75"/>
        <v>-253.19794677390865</v>
      </c>
      <c r="I174" s="19">
        <f t="shared" si="78"/>
        <v>-7.3</v>
      </c>
      <c r="J174" s="19">
        <f t="shared" si="79"/>
        <v>-7.333333333333333</v>
      </c>
      <c r="K174" s="23">
        <f t="shared" si="86"/>
        <v>-7.0444444444444443</v>
      </c>
      <c r="L174" s="23">
        <f t="shared" si="87"/>
        <v>-0.28888888888888875</v>
      </c>
      <c r="M174" s="49">
        <f t="shared" si="88"/>
        <v>-0.25555555555555554</v>
      </c>
      <c r="N174" s="24"/>
      <c r="O174" s="34">
        <f t="shared" si="69"/>
        <v>0.95730637233840798</v>
      </c>
      <c r="P174" s="34">
        <f t="shared" si="81"/>
        <v>-0.29899999999999999</v>
      </c>
      <c r="Q174" s="37"/>
      <c r="R174" s="40"/>
      <c r="S174" s="34"/>
      <c r="V174" s="23">
        <f t="shared" si="76"/>
        <v>-76.61351459840742</v>
      </c>
      <c r="W174" s="23">
        <f t="shared" si="77"/>
        <v>-75.840152121726391</v>
      </c>
      <c r="X174" s="19">
        <f t="shared" si="72"/>
        <v>-3.5666666666666664</v>
      </c>
      <c r="Y174" s="19">
        <f t="shared" si="80"/>
        <v>-4.4333333333333336</v>
      </c>
      <c r="Z174" s="23">
        <f t="shared" si="83"/>
        <v>-4.2824074074074074</v>
      </c>
      <c r="AA174" s="23">
        <f t="shared" si="84"/>
        <v>-0.15092592592592613</v>
      </c>
      <c r="AB174" s="49">
        <f t="shared" si="85"/>
        <v>0.71574074074074101</v>
      </c>
      <c r="AC174" s="24"/>
      <c r="AD174" s="34">
        <f t="shared" si="70"/>
        <v>0.60265668167144226</v>
      </c>
      <c r="AE174" s="34">
        <f t="shared" si="82"/>
        <v>-8.7799999999999994</v>
      </c>
      <c r="AF174" s="34"/>
      <c r="AG174" s="34"/>
      <c r="AH174" s="9"/>
    </row>
    <row r="175" spans="1:34">
      <c r="A175" s="7">
        <v>253250</v>
      </c>
      <c r="B175" s="8">
        <f t="shared" si="71"/>
        <v>-253.25</v>
      </c>
      <c r="C175" s="8">
        <f t="shared" si="73"/>
        <v>0.5</v>
      </c>
      <c r="D175" s="8">
        <v>-7.3</v>
      </c>
      <c r="G175" s="23">
        <f t="shared" si="74"/>
        <v>-252.94015928168164</v>
      </c>
      <c r="H175" s="23">
        <f t="shared" si="75"/>
        <v>-252.68237178945463</v>
      </c>
      <c r="I175" s="19">
        <f t="shared" si="78"/>
        <v>-7.7</v>
      </c>
      <c r="J175" s="19">
        <f t="shared" si="79"/>
        <v>-7.2666666666666666</v>
      </c>
      <c r="K175" s="23">
        <f t="shared" si="86"/>
        <v>-7.1444444444444439</v>
      </c>
      <c r="L175" s="23">
        <f t="shared" si="87"/>
        <v>-0.12222222222222268</v>
      </c>
      <c r="M175" s="49">
        <f t="shared" si="88"/>
        <v>-0.55555555555555625</v>
      </c>
      <c r="N175" s="24"/>
      <c r="O175" s="34">
        <f t="shared" si="69"/>
        <v>0.54752522756576516</v>
      </c>
      <c r="P175" s="34">
        <f t="shared" si="81"/>
        <v>-0.29899999999999999</v>
      </c>
      <c r="Q175" s="37"/>
      <c r="R175" s="40"/>
      <c r="S175" s="34"/>
      <c r="V175" s="23">
        <f t="shared" si="76"/>
        <v>-75.066789645045375</v>
      </c>
      <c r="W175" s="23">
        <f t="shared" si="77"/>
        <v>-74.293427168364346</v>
      </c>
      <c r="X175" s="19">
        <f t="shared" si="72"/>
        <v>-4.7333333333333334</v>
      </c>
      <c r="Y175" s="19">
        <f t="shared" si="80"/>
        <v>-4.4555555555555557</v>
      </c>
      <c r="Z175" s="23">
        <f t="shared" si="83"/>
        <v>-4.7935185185185185</v>
      </c>
      <c r="AA175" s="23">
        <f t="shared" si="84"/>
        <v>0.3379629629629628</v>
      </c>
      <c r="AB175" s="49">
        <f t="shared" si="85"/>
        <v>6.0185185185185119E-2</v>
      </c>
      <c r="AC175" s="24"/>
      <c r="AD175" s="34">
        <f t="shared" si="70"/>
        <v>-5.1283082581793843E-2</v>
      </c>
      <c r="AE175" s="34">
        <f t="shared" si="82"/>
        <v>-8.7799999999999994</v>
      </c>
      <c r="AF175" s="34"/>
      <c r="AG175" s="34"/>
      <c r="AH175" s="9"/>
    </row>
    <row r="176" spans="1:34">
      <c r="A176" s="7">
        <v>252750</v>
      </c>
      <c r="B176" s="8">
        <f t="shared" si="71"/>
        <v>-252.75</v>
      </c>
      <c r="C176" s="8">
        <f t="shared" si="73"/>
        <v>0.5</v>
      </c>
      <c r="D176" s="8">
        <v>-7.7</v>
      </c>
      <c r="G176" s="23">
        <f t="shared" si="74"/>
        <v>-252.42458429722763</v>
      </c>
      <c r="H176" s="23">
        <f t="shared" si="75"/>
        <v>-252.16679680500062</v>
      </c>
      <c r="I176" s="19">
        <f t="shared" si="78"/>
        <v>-6.8</v>
      </c>
      <c r="J176" s="19">
        <f t="shared" si="79"/>
        <v>-7.166666666666667</v>
      </c>
      <c r="K176" s="23">
        <f t="shared" si="86"/>
        <v>-7.166666666666667</v>
      </c>
      <c r="L176" s="23">
        <f t="shared" si="87"/>
        <v>0</v>
      </c>
      <c r="M176" s="49">
        <f t="shared" si="88"/>
        <v>0.36666666666666714</v>
      </c>
      <c r="N176" s="24"/>
      <c r="O176" s="34">
        <f t="shared" si="69"/>
        <v>-0.11844905625003715</v>
      </c>
      <c r="P176" s="34">
        <f t="shared" si="81"/>
        <v>-0.29899999999999999</v>
      </c>
      <c r="Q176" s="37"/>
      <c r="R176" s="40"/>
      <c r="S176" s="34"/>
      <c r="V176" s="23">
        <f t="shared" si="76"/>
        <v>-73.520064691683331</v>
      </c>
      <c r="W176" s="23">
        <f t="shared" si="77"/>
        <v>-72.746702215002301</v>
      </c>
      <c r="X176" s="19">
        <f t="shared" si="72"/>
        <v>-5.0666666666666664</v>
      </c>
      <c r="Y176" s="19">
        <f t="shared" si="80"/>
        <v>-4.5333333333333341</v>
      </c>
      <c r="Z176" s="23">
        <f t="shared" si="83"/>
        <v>-5.3222222222222229</v>
      </c>
      <c r="AA176" s="23">
        <f t="shared" si="84"/>
        <v>0.78888888888888875</v>
      </c>
      <c r="AB176" s="49">
        <f t="shared" si="85"/>
        <v>0.25555555555555642</v>
      </c>
      <c r="AC176" s="24"/>
      <c r="AD176" s="34">
        <f t="shared" si="70"/>
        <v>-0.68122692254703721</v>
      </c>
      <c r="AE176" s="34">
        <f t="shared" si="82"/>
        <v>-8.7799999999999994</v>
      </c>
      <c r="AF176" s="34"/>
      <c r="AG176" s="34"/>
      <c r="AH176" s="9"/>
    </row>
    <row r="177" spans="1:34">
      <c r="A177" s="7">
        <v>252250</v>
      </c>
      <c r="B177" s="8">
        <f t="shared" si="71"/>
        <v>-252.25</v>
      </c>
      <c r="C177" s="8">
        <f t="shared" si="73"/>
        <v>0.5</v>
      </c>
      <c r="D177" s="8">
        <v>-6.8</v>
      </c>
      <c r="G177" s="23">
        <f t="shared" si="74"/>
        <v>-251.90900931277361</v>
      </c>
      <c r="H177" s="23">
        <f t="shared" si="75"/>
        <v>-251.6512218205466</v>
      </c>
      <c r="I177" s="19">
        <f t="shared" si="78"/>
        <v>-7</v>
      </c>
      <c r="J177" s="19">
        <f t="shared" si="79"/>
        <v>-6.7666666666666666</v>
      </c>
      <c r="K177" s="23">
        <f t="shared" si="86"/>
        <v>-7.0444444444444434</v>
      </c>
      <c r="L177" s="23">
        <f t="shared" si="87"/>
        <v>0.27777777777777679</v>
      </c>
      <c r="M177" s="49">
        <f t="shared" si="88"/>
        <v>4.4444444444443398E-2</v>
      </c>
      <c r="N177" s="24"/>
      <c r="O177" s="34">
        <f t="shared" si="69"/>
        <v>-0.72899971023177634</v>
      </c>
      <c r="P177" s="34">
        <f t="shared" si="81"/>
        <v>-0.29899999999999999</v>
      </c>
      <c r="Q177" s="37"/>
      <c r="R177" s="40"/>
      <c r="S177" s="34"/>
      <c r="V177" s="23">
        <f t="shared" si="76"/>
        <v>-71.973339738321286</v>
      </c>
      <c r="W177" s="23">
        <f t="shared" si="77"/>
        <v>-71.199977261640257</v>
      </c>
      <c r="X177" s="19">
        <f t="shared" si="72"/>
        <v>-3.8000000000000003</v>
      </c>
      <c r="Y177" s="19">
        <f t="shared" si="80"/>
        <v>-4.8777777777777773</v>
      </c>
      <c r="Z177" s="23">
        <f t="shared" si="83"/>
        <v>-5.6203703703703702</v>
      </c>
      <c r="AA177" s="23">
        <f t="shared" si="84"/>
        <v>0.74259259259259291</v>
      </c>
      <c r="AB177" s="49">
        <f t="shared" si="85"/>
        <v>1.82037037037037</v>
      </c>
      <c r="AC177" s="24"/>
      <c r="AD177" s="34">
        <f t="shared" si="70"/>
        <v>-0.99241711445859948</v>
      </c>
      <c r="AE177" s="34">
        <f t="shared" si="82"/>
        <v>-8.7799999999999994</v>
      </c>
      <c r="AF177" s="34"/>
      <c r="AG177" s="34"/>
      <c r="AH177" s="9"/>
    </row>
    <row r="178" spans="1:34">
      <c r="A178" s="7">
        <v>251750</v>
      </c>
      <c r="B178" s="8">
        <f t="shared" si="71"/>
        <v>-251.75</v>
      </c>
      <c r="C178" s="8">
        <f t="shared" si="73"/>
        <v>0.5</v>
      </c>
      <c r="D178" s="8">
        <v>-7</v>
      </c>
      <c r="G178" s="23">
        <f t="shared" si="74"/>
        <v>-251.39343432831959</v>
      </c>
      <c r="H178" s="23">
        <f t="shared" si="75"/>
        <v>-251.13564683609258</v>
      </c>
      <c r="I178" s="19">
        <f t="shared" si="78"/>
        <v>-6.5</v>
      </c>
      <c r="J178" s="19">
        <f t="shared" si="79"/>
        <v>-7</v>
      </c>
      <c r="K178" s="23">
        <f t="shared" si="86"/>
        <v>-6.7333333333333325</v>
      </c>
      <c r="L178" s="23">
        <f t="shared" si="87"/>
        <v>-0.2666666666666675</v>
      </c>
      <c r="M178" s="49">
        <f t="shared" si="88"/>
        <v>0.2333333333333325</v>
      </c>
      <c r="N178" s="24"/>
      <c r="O178" s="34">
        <f t="shared" si="69"/>
        <v>-0.99844329786677188</v>
      </c>
      <c r="P178" s="34">
        <f t="shared" si="81"/>
        <v>-0.29899999999999999</v>
      </c>
      <c r="Q178" s="37"/>
      <c r="R178" s="40"/>
      <c r="S178" s="34"/>
      <c r="V178" s="23">
        <f t="shared" si="76"/>
        <v>-70.426614784959241</v>
      </c>
      <c r="W178" s="23">
        <f t="shared" si="77"/>
        <v>-69.653252308278212</v>
      </c>
      <c r="X178" s="19">
        <f t="shared" si="72"/>
        <v>-5.7666666666666666</v>
      </c>
      <c r="Y178" s="19">
        <f t="shared" si="80"/>
        <v>-5.5777777777777784</v>
      </c>
      <c r="Z178" s="23">
        <f t="shared" si="83"/>
        <v>-5.8166666666666664</v>
      </c>
      <c r="AA178" s="23">
        <f t="shared" si="84"/>
        <v>0.23888888888888804</v>
      </c>
      <c r="AB178" s="49">
        <f t="shared" si="85"/>
        <v>4.9999999999999822E-2</v>
      </c>
      <c r="AC178" s="24"/>
      <c r="AD178" s="34">
        <f t="shared" si="70"/>
        <v>-0.83924430902732705</v>
      </c>
      <c r="AE178" s="34">
        <f t="shared" si="82"/>
        <v>-8.7799999999999994</v>
      </c>
      <c r="AF178" s="34"/>
      <c r="AG178" s="34"/>
      <c r="AH178" s="9"/>
    </row>
    <row r="179" spans="1:34">
      <c r="A179" s="7">
        <v>251250</v>
      </c>
      <c r="B179" s="8">
        <f t="shared" si="71"/>
        <v>-251.25</v>
      </c>
      <c r="C179" s="8">
        <f t="shared" si="73"/>
        <v>0.5</v>
      </c>
      <c r="D179" s="8">
        <v>-6.5</v>
      </c>
      <c r="G179" s="23">
        <f t="shared" si="74"/>
        <v>-250.87785934386557</v>
      </c>
      <c r="H179" s="23">
        <f t="shared" si="75"/>
        <v>-250.62007185163856</v>
      </c>
      <c r="I179" s="19">
        <f t="shared" si="78"/>
        <v>-7.5</v>
      </c>
      <c r="J179" s="19">
        <f t="shared" si="79"/>
        <v>-7.1000000000000005</v>
      </c>
      <c r="K179" s="23">
        <f t="shared" si="86"/>
        <v>-6.3777777777777773</v>
      </c>
      <c r="L179" s="23">
        <f t="shared" si="87"/>
        <v>-0.72222222222222321</v>
      </c>
      <c r="M179" s="49">
        <f t="shared" si="88"/>
        <v>-1.1222222222222227</v>
      </c>
      <c r="N179" s="24"/>
      <c r="O179" s="34">
        <f t="shared" si="69"/>
        <v>-0.80070416996866323</v>
      </c>
      <c r="P179" s="34">
        <f t="shared" si="81"/>
        <v>-0.29899999999999999</v>
      </c>
      <c r="Q179" s="37"/>
      <c r="R179" s="40"/>
      <c r="S179" s="34"/>
      <c r="V179" s="23">
        <f t="shared" si="76"/>
        <v>-68.879889831597197</v>
      </c>
      <c r="W179" s="23">
        <f t="shared" si="77"/>
        <v>-68.106527354916167</v>
      </c>
      <c r="X179" s="19">
        <f t="shared" si="72"/>
        <v>-7.166666666666667</v>
      </c>
      <c r="Y179" s="19">
        <f t="shared" si="80"/>
        <v>-6.9555555555555557</v>
      </c>
      <c r="Z179" s="23">
        <f t="shared" si="83"/>
        <v>-6.2129629629629628</v>
      </c>
      <c r="AA179" s="23">
        <f t="shared" si="84"/>
        <v>-0.74259259259259291</v>
      </c>
      <c r="AB179" s="49">
        <f t="shared" si="85"/>
        <v>-0.95370370370370416</v>
      </c>
      <c r="AC179" s="24"/>
      <c r="AD179" s="34">
        <f t="shared" si="70"/>
        <v>-0.29337976424062101</v>
      </c>
      <c r="AE179" s="34">
        <f t="shared" si="82"/>
        <v>-8.7799999999999994</v>
      </c>
      <c r="AF179" s="34"/>
      <c r="AG179" s="34"/>
      <c r="AH179" s="9"/>
    </row>
    <row r="180" spans="1:34">
      <c r="A180" s="7">
        <v>250750</v>
      </c>
      <c r="B180" s="8">
        <f t="shared" si="71"/>
        <v>-250.75</v>
      </c>
      <c r="C180" s="8">
        <f t="shared" si="73"/>
        <v>0.5</v>
      </c>
      <c r="D180" s="8">
        <v>-7.5</v>
      </c>
      <c r="G180" s="23">
        <f t="shared" si="74"/>
        <v>-250.36228435941155</v>
      </c>
      <c r="H180" s="23">
        <f t="shared" si="75"/>
        <v>-250.10449686718454</v>
      </c>
      <c r="I180" s="19">
        <f t="shared" si="78"/>
        <v>-7.3</v>
      </c>
      <c r="J180" s="19">
        <f t="shared" si="79"/>
        <v>-7.0333333333333341</v>
      </c>
      <c r="K180" s="23">
        <f t="shared" si="86"/>
        <v>-6.0666666666666664</v>
      </c>
      <c r="L180" s="23">
        <f t="shared" si="87"/>
        <v>-0.96666666666666767</v>
      </c>
      <c r="M180" s="49">
        <f t="shared" si="88"/>
        <v>-1.2333333333333334</v>
      </c>
      <c r="N180" s="24"/>
      <c r="O180" s="34">
        <f t="shared" si="69"/>
        <v>-0.22830666210661674</v>
      </c>
      <c r="P180" s="34">
        <f t="shared" si="81"/>
        <v>-0.29899999999999999</v>
      </c>
      <c r="Q180" s="37"/>
      <c r="R180" s="40"/>
      <c r="S180" s="34"/>
      <c r="V180" s="23">
        <f t="shared" si="76"/>
        <v>-67.333164878235152</v>
      </c>
      <c r="W180" s="23">
        <f t="shared" si="77"/>
        <v>-66.559802401554123</v>
      </c>
      <c r="X180" s="19">
        <f t="shared" si="72"/>
        <v>-7.9333333333333336</v>
      </c>
      <c r="Y180" s="19">
        <f t="shared" si="80"/>
        <v>-7.5500000000000007</v>
      </c>
      <c r="Z180" s="23">
        <f t="shared" si="83"/>
        <v>-6.3314814814814806</v>
      </c>
      <c r="AA180" s="23">
        <f t="shared" si="84"/>
        <v>-1.2185185185185201</v>
      </c>
      <c r="AB180" s="49">
        <f t="shared" si="85"/>
        <v>-1.601851851851853</v>
      </c>
      <c r="AC180" s="24"/>
      <c r="AD180" s="34">
        <f t="shared" si="70"/>
        <v>0.38976043278715955</v>
      </c>
      <c r="AE180" s="34">
        <f t="shared" si="82"/>
        <v>-8.7799999999999994</v>
      </c>
      <c r="AF180" s="34"/>
      <c r="AG180" s="34"/>
      <c r="AH180" s="9"/>
    </row>
    <row r="181" spans="1:34">
      <c r="A181" s="7">
        <v>250250</v>
      </c>
      <c r="B181" s="8">
        <f t="shared" si="71"/>
        <v>-250.25</v>
      </c>
      <c r="C181" s="8">
        <f t="shared" si="73"/>
        <v>0.5</v>
      </c>
      <c r="D181" s="8">
        <v>-7.3</v>
      </c>
      <c r="G181" s="23">
        <f t="shared" si="74"/>
        <v>-249.84670937495753</v>
      </c>
      <c r="H181" s="23">
        <f t="shared" si="75"/>
        <v>-249.58892188273052</v>
      </c>
      <c r="I181" s="19">
        <f t="shared" si="78"/>
        <v>-6.3</v>
      </c>
      <c r="J181" s="19">
        <f t="shared" si="79"/>
        <v>-5.9333333333333336</v>
      </c>
      <c r="K181" s="23">
        <f t="shared" si="86"/>
        <v>-5.9666666666666668</v>
      </c>
      <c r="L181" s="23">
        <f t="shared" si="87"/>
        <v>3.3333333333333215E-2</v>
      </c>
      <c r="M181" s="49">
        <f t="shared" si="88"/>
        <v>-0.33333333333333304</v>
      </c>
      <c r="N181" s="24"/>
      <c r="O181" s="34">
        <f t="shared" si="69"/>
        <v>0.45091807030102704</v>
      </c>
      <c r="P181" s="34">
        <f t="shared" si="81"/>
        <v>-0.29899999999999999</v>
      </c>
      <c r="Q181" s="37"/>
      <c r="R181" s="40"/>
      <c r="S181" s="34"/>
      <c r="V181" s="23">
        <f t="shared" si="76"/>
        <v>-65.786439924873108</v>
      </c>
      <c r="W181" s="23">
        <f t="shared" si="77"/>
        <v>-65.013077448192078</v>
      </c>
      <c r="X181" s="19">
        <f t="shared" si="72"/>
        <v>-7.55</v>
      </c>
      <c r="Y181" s="19">
        <f t="shared" si="80"/>
        <v>-7.416666666666667</v>
      </c>
      <c r="Z181" s="23">
        <f t="shared" si="83"/>
        <v>-6.3240740740740735</v>
      </c>
      <c r="AA181" s="23">
        <f t="shared" si="84"/>
        <v>-1.0925925925925934</v>
      </c>
      <c r="AB181" s="49">
        <f t="shared" si="85"/>
        <v>-1.2259259259259263</v>
      </c>
      <c r="AC181" s="24"/>
      <c r="AD181" s="34">
        <f t="shared" si="70"/>
        <v>0.89052739160912442</v>
      </c>
      <c r="AE181" s="34">
        <f t="shared" si="82"/>
        <v>-8.7799999999999994</v>
      </c>
      <c r="AF181" s="34"/>
      <c r="AG181" s="34"/>
      <c r="AH181" s="9"/>
    </row>
    <row r="182" spans="1:34">
      <c r="A182" s="7">
        <v>249750</v>
      </c>
      <c r="B182" s="8">
        <f t="shared" si="71"/>
        <v>-249.75</v>
      </c>
      <c r="C182" s="8">
        <f t="shared" si="73"/>
        <v>0.5</v>
      </c>
      <c r="D182" s="8">
        <v>-6.3</v>
      </c>
      <c r="G182" s="23">
        <f t="shared" si="74"/>
        <v>-249.33113439050351</v>
      </c>
      <c r="H182" s="23">
        <f t="shared" si="75"/>
        <v>-249.0733468982765</v>
      </c>
      <c r="I182" s="19">
        <f t="shared" si="78"/>
        <v>-4.2</v>
      </c>
      <c r="J182" s="19">
        <f t="shared" si="79"/>
        <v>-4.8666666666666663</v>
      </c>
      <c r="K182" s="23">
        <f t="shared" si="86"/>
        <v>-5.8333333333333321</v>
      </c>
      <c r="L182" s="23">
        <f t="shared" si="87"/>
        <v>0.9666666666666659</v>
      </c>
      <c r="M182" s="49">
        <f t="shared" si="88"/>
        <v>1.633333333333332</v>
      </c>
      <c r="N182" s="24"/>
      <c r="O182" s="34">
        <f t="shared" si="69"/>
        <v>0.91915322621871665</v>
      </c>
      <c r="P182" s="34">
        <f t="shared" si="81"/>
        <v>-0.29899999999999999</v>
      </c>
      <c r="Q182" s="37"/>
      <c r="R182" s="40"/>
      <c r="S182" s="34"/>
      <c r="V182" s="23">
        <f t="shared" si="76"/>
        <v>-64.239714971511063</v>
      </c>
      <c r="W182" s="23">
        <f t="shared" si="77"/>
        <v>-63.466352494830026</v>
      </c>
      <c r="X182" s="19">
        <f t="shared" si="72"/>
        <v>-6.7666666666666666</v>
      </c>
      <c r="Y182" s="19">
        <f t="shared" si="80"/>
        <v>-7.1499999999999995</v>
      </c>
      <c r="Z182" s="23">
        <f t="shared" si="83"/>
        <v>-6.405555555555555</v>
      </c>
      <c r="AA182" s="23">
        <f t="shared" si="84"/>
        <v>-0.74444444444444446</v>
      </c>
      <c r="AB182" s="49">
        <f t="shared" si="85"/>
        <v>-0.3611111111111116</v>
      </c>
      <c r="AC182" s="24"/>
      <c r="AD182" s="34">
        <f t="shared" si="70"/>
        <v>0.97460668678765539</v>
      </c>
      <c r="AE182" s="34">
        <f t="shared" si="82"/>
        <v>-8.7799999999999994</v>
      </c>
      <c r="AF182" s="34"/>
      <c r="AG182" s="34"/>
      <c r="AH182" s="9"/>
    </row>
    <row r="183" spans="1:34">
      <c r="A183" s="7">
        <v>249250</v>
      </c>
      <c r="B183" s="8">
        <f t="shared" si="71"/>
        <v>-249.25</v>
      </c>
      <c r="C183" s="8">
        <f t="shared" si="73"/>
        <v>0.5</v>
      </c>
      <c r="D183" s="8">
        <v>-4.2</v>
      </c>
      <c r="G183" s="23">
        <f t="shared" si="74"/>
        <v>-248.81555940604949</v>
      </c>
      <c r="H183" s="23">
        <f t="shared" si="75"/>
        <v>-248.55777191382248</v>
      </c>
      <c r="I183" s="19">
        <f t="shared" si="78"/>
        <v>-4.0999999999999996</v>
      </c>
      <c r="J183" s="19">
        <f t="shared" si="79"/>
        <v>-4.4000000000000004</v>
      </c>
      <c r="K183" s="23">
        <f t="shared" si="86"/>
        <v>-5.644444444444443</v>
      </c>
      <c r="L183" s="23">
        <f t="shared" si="87"/>
        <v>1.2444444444444427</v>
      </c>
      <c r="M183" s="49">
        <f t="shared" si="88"/>
        <v>1.5444444444444434</v>
      </c>
      <c r="N183" s="24"/>
      <c r="O183" s="34">
        <f t="shared" si="69"/>
        <v>0.95730637233839777</v>
      </c>
      <c r="P183" s="34">
        <f t="shared" si="81"/>
        <v>-0.29899999999999999</v>
      </c>
      <c r="Q183" s="37"/>
      <c r="R183" s="40"/>
      <c r="S183" s="34"/>
      <c r="V183" s="23">
        <f t="shared" si="76"/>
        <v>-62.692990018149011</v>
      </c>
      <c r="W183" s="23">
        <f t="shared" si="77"/>
        <v>-61.919627541467975</v>
      </c>
      <c r="X183" s="19">
        <f t="shared" si="72"/>
        <v>-7.1333333333333329</v>
      </c>
      <c r="Y183" s="19">
        <f t="shared" si="80"/>
        <v>-6.5666666666666664</v>
      </c>
      <c r="Z183" s="23">
        <f t="shared" si="83"/>
        <v>-6.4240740740740732</v>
      </c>
      <c r="AA183" s="23">
        <f t="shared" si="84"/>
        <v>-0.14259259259259327</v>
      </c>
      <c r="AB183" s="49">
        <f t="shared" si="85"/>
        <v>-0.7092592592592597</v>
      </c>
      <c r="AC183" s="24"/>
      <c r="AD183" s="34">
        <f t="shared" si="70"/>
        <v>0.60265668167143394</v>
      </c>
      <c r="AE183" s="34">
        <f t="shared" si="82"/>
        <v>-8.7799999999999994</v>
      </c>
      <c r="AF183" s="34"/>
      <c r="AG183" s="34"/>
      <c r="AH183" s="9"/>
    </row>
    <row r="184" spans="1:34">
      <c r="A184" s="7">
        <v>248750</v>
      </c>
      <c r="B184" s="8">
        <f t="shared" si="71"/>
        <v>-248.75</v>
      </c>
      <c r="C184" s="8">
        <f t="shared" si="73"/>
        <v>0.5</v>
      </c>
      <c r="D184" s="8">
        <v>-4.0999999999999996</v>
      </c>
      <c r="G184" s="23">
        <f t="shared" si="74"/>
        <v>-248.29998442159547</v>
      </c>
      <c r="H184" s="23">
        <f t="shared" si="75"/>
        <v>-248.04219692936846</v>
      </c>
      <c r="I184" s="19">
        <f t="shared" si="78"/>
        <v>-4.9000000000000004</v>
      </c>
      <c r="J184" s="19">
        <f t="shared" si="79"/>
        <v>-4.9666666666666668</v>
      </c>
      <c r="K184" s="23">
        <f t="shared" si="86"/>
        <v>-5.144444444444443</v>
      </c>
      <c r="L184" s="23">
        <f t="shared" si="87"/>
        <v>0.17777777777777626</v>
      </c>
      <c r="M184" s="49">
        <f t="shared" si="88"/>
        <v>0.24444444444444269</v>
      </c>
      <c r="N184" s="24"/>
      <c r="O184" s="34">
        <f t="shared" si="69"/>
        <v>0.54752522756568811</v>
      </c>
      <c r="P184" s="34">
        <f t="shared" si="81"/>
        <v>-0.29899999999999999</v>
      </c>
      <c r="Q184" s="37"/>
      <c r="R184" s="40"/>
      <c r="S184" s="34"/>
      <c r="V184" s="23">
        <f t="shared" si="76"/>
        <v>-61.146265064786959</v>
      </c>
      <c r="W184" s="23">
        <f t="shared" si="77"/>
        <v>-60.372902588105923</v>
      </c>
      <c r="X184" s="19">
        <f t="shared" si="72"/>
        <v>-5.8</v>
      </c>
      <c r="Y184" s="19">
        <f t="shared" si="80"/>
        <v>-5.9777777777777779</v>
      </c>
      <c r="Z184" s="23">
        <f t="shared" si="83"/>
        <v>-6.2759259259259252</v>
      </c>
      <c r="AA184" s="23">
        <f t="shared" si="84"/>
        <v>0.29814814814814738</v>
      </c>
      <c r="AB184" s="49">
        <f t="shared" si="85"/>
        <v>0.47592592592592542</v>
      </c>
      <c r="AC184" s="24"/>
      <c r="AD184" s="34">
        <f t="shared" si="70"/>
        <v>-5.128308258180779E-2</v>
      </c>
      <c r="AE184" s="34">
        <f t="shared" si="82"/>
        <v>-8.7799999999999994</v>
      </c>
      <c r="AF184" s="34"/>
      <c r="AG184" s="34"/>
      <c r="AH184" s="9"/>
    </row>
    <row r="185" spans="1:34">
      <c r="A185" s="7">
        <v>248250</v>
      </c>
      <c r="B185" s="8">
        <f t="shared" si="71"/>
        <v>-248.25</v>
      </c>
      <c r="C185" s="8">
        <f t="shared" si="73"/>
        <v>0.5</v>
      </c>
      <c r="D185" s="8">
        <v>-4.9000000000000004</v>
      </c>
      <c r="G185" s="23">
        <f t="shared" si="74"/>
        <v>-247.78440943714145</v>
      </c>
      <c r="H185" s="23">
        <f t="shared" si="75"/>
        <v>-247.52662194491444</v>
      </c>
      <c r="I185" s="19">
        <f t="shared" si="78"/>
        <v>-5.9</v>
      </c>
      <c r="J185" s="19">
        <f t="shared" si="79"/>
        <v>-5.5333333333333341</v>
      </c>
      <c r="K185" s="23">
        <f t="shared" si="86"/>
        <v>-4.5333333333333332</v>
      </c>
      <c r="L185" s="23">
        <f t="shared" si="87"/>
        <v>-1.0000000000000009</v>
      </c>
      <c r="M185" s="49">
        <f t="shared" si="88"/>
        <v>-1.3666666666666671</v>
      </c>
      <c r="N185" s="24"/>
      <c r="O185" s="34">
        <f t="shared" si="69"/>
        <v>-0.11844905625001576</v>
      </c>
      <c r="P185" s="34">
        <f t="shared" si="81"/>
        <v>-0.29899999999999999</v>
      </c>
      <c r="Q185" s="37"/>
      <c r="R185" s="40"/>
      <c r="S185" s="34"/>
      <c r="V185" s="23">
        <f t="shared" si="76"/>
        <v>-59.599540111424908</v>
      </c>
      <c r="W185" s="23">
        <f t="shared" si="77"/>
        <v>-58.826177634743871</v>
      </c>
      <c r="X185" s="19">
        <f t="shared" si="72"/>
        <v>-4.9999999999999991</v>
      </c>
      <c r="Y185" s="19">
        <f t="shared" si="80"/>
        <v>-5.1111111111111107</v>
      </c>
      <c r="Z185" s="23">
        <f t="shared" si="83"/>
        <v>-5.9574074074074064</v>
      </c>
      <c r="AA185" s="23">
        <f t="shared" si="84"/>
        <v>0.84629629629629566</v>
      </c>
      <c r="AB185" s="49">
        <f t="shared" si="85"/>
        <v>0.95740740740740726</v>
      </c>
      <c r="AC185" s="24"/>
      <c r="AD185" s="34">
        <f t="shared" si="70"/>
        <v>-0.68122692254704487</v>
      </c>
      <c r="AE185" s="34">
        <f t="shared" si="82"/>
        <v>-8.7799999999999994</v>
      </c>
      <c r="AF185" s="34"/>
      <c r="AG185" s="34"/>
      <c r="AH185" s="9"/>
    </row>
    <row r="186" spans="1:34">
      <c r="A186" s="7">
        <v>247750</v>
      </c>
      <c r="B186" s="8">
        <f t="shared" si="71"/>
        <v>-247.75</v>
      </c>
      <c r="C186" s="8">
        <f t="shared" si="73"/>
        <v>0.5</v>
      </c>
      <c r="D186" s="8">
        <v>-5.9</v>
      </c>
      <c r="G186" s="23">
        <f t="shared" si="74"/>
        <v>-247.26883445268743</v>
      </c>
      <c r="H186" s="23">
        <f t="shared" si="75"/>
        <v>-247.01104696046042</v>
      </c>
      <c r="I186" s="19">
        <f t="shared" si="78"/>
        <v>-5.8</v>
      </c>
      <c r="J186" s="19">
        <f t="shared" si="79"/>
        <v>-5.5</v>
      </c>
      <c r="K186" s="23">
        <f t="shared" si="86"/>
        <v>-3.9222222222222221</v>
      </c>
      <c r="L186" s="23">
        <f t="shared" si="87"/>
        <v>-1.5777777777777779</v>
      </c>
      <c r="M186" s="49">
        <f t="shared" si="88"/>
        <v>-1.8777777777777778</v>
      </c>
      <c r="N186" s="24"/>
      <c r="O186" s="34">
        <f t="shared" si="69"/>
        <v>-0.72899971023180055</v>
      </c>
      <c r="P186" s="34">
        <f t="shared" si="81"/>
        <v>-0.29899999999999999</v>
      </c>
      <c r="Q186" s="37"/>
      <c r="R186" s="40"/>
      <c r="S186" s="34"/>
      <c r="V186" s="23">
        <f t="shared" si="76"/>
        <v>-58.052815158062856</v>
      </c>
      <c r="W186" s="23">
        <f t="shared" si="77"/>
        <v>-57.279452681381819</v>
      </c>
      <c r="X186" s="19">
        <f t="shared" si="72"/>
        <v>-4.5333333333333341</v>
      </c>
      <c r="Y186" s="19">
        <f t="shared" si="80"/>
        <v>-5.155555555555555</v>
      </c>
      <c r="Z186" s="23">
        <f t="shared" si="83"/>
        <v>-5.7074074074074064</v>
      </c>
      <c r="AA186" s="23">
        <f t="shared" si="84"/>
        <v>0.55185185185185137</v>
      </c>
      <c r="AB186" s="49">
        <f t="shared" si="85"/>
        <v>1.1740740740740723</v>
      </c>
      <c r="AC186" s="24"/>
      <c r="AD186" s="34">
        <f t="shared" si="70"/>
        <v>-0.99241711445860248</v>
      </c>
      <c r="AE186" s="34">
        <f t="shared" si="82"/>
        <v>-8.7799999999999994</v>
      </c>
      <c r="AF186" s="34"/>
      <c r="AG186" s="34"/>
      <c r="AH186" s="9"/>
    </row>
    <row r="187" spans="1:34">
      <c r="A187" s="7">
        <v>247250</v>
      </c>
      <c r="B187" s="8">
        <f t="shared" si="71"/>
        <v>-247.25</v>
      </c>
      <c r="C187" s="8">
        <f t="shared" si="73"/>
        <v>0.5</v>
      </c>
      <c r="D187" s="8">
        <v>-5.8</v>
      </c>
      <c r="G187" s="23">
        <f t="shared" si="74"/>
        <v>-246.75325946823341</v>
      </c>
      <c r="H187" s="23">
        <f t="shared" si="75"/>
        <v>-246.4954719760064</v>
      </c>
      <c r="I187" s="19">
        <f t="shared" si="78"/>
        <v>-4.8</v>
      </c>
      <c r="J187" s="19">
        <f t="shared" si="79"/>
        <v>-4.5333333333333332</v>
      </c>
      <c r="K187" s="23">
        <f t="shared" si="86"/>
        <v>-3.2888888888888892</v>
      </c>
      <c r="L187" s="23">
        <f t="shared" si="87"/>
        <v>-1.244444444444444</v>
      </c>
      <c r="M187" s="49">
        <f t="shared" si="88"/>
        <v>-1.5111111111111106</v>
      </c>
      <c r="N187" s="24"/>
      <c r="O187" s="34">
        <f t="shared" si="69"/>
        <v>-0.99844329786677699</v>
      </c>
      <c r="P187" s="34">
        <f t="shared" si="81"/>
        <v>-0.29899999999999999</v>
      </c>
      <c r="Q187" s="37"/>
      <c r="R187" s="40"/>
      <c r="S187" s="34"/>
      <c r="V187" s="23">
        <f t="shared" si="76"/>
        <v>-56.506090204700804</v>
      </c>
      <c r="W187" s="23">
        <f t="shared" si="77"/>
        <v>-55.732727728019768</v>
      </c>
      <c r="X187" s="19">
        <f t="shared" si="72"/>
        <v>-5.9333333333333327</v>
      </c>
      <c r="Y187" s="19">
        <f t="shared" si="80"/>
        <v>-5.4333333333333336</v>
      </c>
      <c r="Z187" s="23">
        <f t="shared" si="83"/>
        <v>-5.651851851851851</v>
      </c>
      <c r="AA187" s="23">
        <f t="shared" si="84"/>
        <v>0.21851851851851745</v>
      </c>
      <c r="AB187" s="49">
        <f t="shared" si="85"/>
        <v>-0.28148148148148167</v>
      </c>
      <c r="AC187" s="24"/>
      <c r="AD187" s="34">
        <f t="shared" si="70"/>
        <v>-0.8392443090273195</v>
      </c>
      <c r="AE187" s="34">
        <f t="shared" si="82"/>
        <v>-8.7799999999999994</v>
      </c>
      <c r="AF187" s="34"/>
      <c r="AG187" s="34"/>
      <c r="AH187" s="9"/>
    </row>
    <row r="188" spans="1:34">
      <c r="A188" s="7">
        <v>246750</v>
      </c>
      <c r="B188" s="8">
        <f t="shared" si="71"/>
        <v>-246.75</v>
      </c>
      <c r="C188" s="8">
        <f t="shared" si="73"/>
        <v>0.5</v>
      </c>
      <c r="D188" s="8">
        <v>-5.6</v>
      </c>
      <c r="G188" s="23">
        <f t="shared" si="74"/>
        <v>-246.23768448377939</v>
      </c>
      <c r="H188" s="23">
        <f t="shared" si="75"/>
        <v>-245.97989699155238</v>
      </c>
      <c r="I188" s="19">
        <f t="shared" si="78"/>
        <v>-3</v>
      </c>
      <c r="J188" s="19">
        <f t="shared" si="79"/>
        <v>-3.1999999999999997</v>
      </c>
      <c r="K188" s="23">
        <f t="shared" si="86"/>
        <v>-2.5555555555555558</v>
      </c>
      <c r="L188" s="23">
        <f t="shared" si="87"/>
        <v>-0.64444444444444393</v>
      </c>
      <c r="M188" s="49">
        <f t="shared" si="88"/>
        <v>-0.4444444444444442</v>
      </c>
      <c r="N188" s="24"/>
      <c r="O188" s="34">
        <f t="shared" si="69"/>
        <v>-0.8007041699686761</v>
      </c>
      <c r="P188" s="34">
        <f t="shared" si="81"/>
        <v>-0.29899999999999999</v>
      </c>
      <c r="Q188" s="37"/>
      <c r="R188" s="40"/>
      <c r="S188" s="34"/>
      <c r="V188" s="23">
        <f t="shared" si="76"/>
        <v>-54.959365251338753</v>
      </c>
      <c r="W188" s="23">
        <f t="shared" si="77"/>
        <v>-54.186002774657716</v>
      </c>
      <c r="X188" s="19">
        <f t="shared" si="72"/>
        <v>-5.833333333333333</v>
      </c>
      <c r="Y188" s="19">
        <f t="shared" si="80"/>
        <v>-5.6111111111111107</v>
      </c>
      <c r="Z188" s="23">
        <f t="shared" si="83"/>
        <v>-5.564814814814814</v>
      </c>
      <c r="AA188" s="23">
        <f t="shared" si="84"/>
        <v>-4.6296296296296724E-2</v>
      </c>
      <c r="AB188" s="49">
        <f t="shared" si="85"/>
        <v>-0.26851851851851904</v>
      </c>
      <c r="AC188" s="24"/>
      <c r="AD188" s="34">
        <f t="shared" si="70"/>
        <v>-0.29337976424060086</v>
      </c>
      <c r="AE188" s="34">
        <f t="shared" si="82"/>
        <v>-8.7799999999999994</v>
      </c>
      <c r="AF188" s="34"/>
      <c r="AG188" s="34"/>
      <c r="AH188" s="9"/>
    </row>
    <row r="189" spans="1:34">
      <c r="A189" s="7">
        <v>246250</v>
      </c>
      <c r="B189" s="8">
        <f t="shared" si="71"/>
        <v>-246.25</v>
      </c>
      <c r="C189" s="8">
        <f t="shared" si="73"/>
        <v>0.5</v>
      </c>
      <c r="D189" s="8">
        <v>-4</v>
      </c>
      <c r="G189" s="23">
        <f t="shared" si="74"/>
        <v>-245.72210949932537</v>
      </c>
      <c r="H189" s="23">
        <f t="shared" si="75"/>
        <v>-245.46432200709836</v>
      </c>
      <c r="I189" s="19">
        <f t="shared" si="78"/>
        <v>-1.8</v>
      </c>
      <c r="J189" s="19">
        <f t="shared" si="79"/>
        <v>-1.8666666666666665</v>
      </c>
      <c r="K189" s="23">
        <f t="shared" si="86"/>
        <v>-1.6333333333333335</v>
      </c>
      <c r="L189" s="23">
        <f t="shared" si="87"/>
        <v>-0.23333333333333295</v>
      </c>
      <c r="M189" s="49">
        <f t="shared" si="88"/>
        <v>-0.16666666666666652</v>
      </c>
      <c r="N189" s="24"/>
      <c r="O189" s="34">
        <f t="shared" si="69"/>
        <v>-0.22830666210658238</v>
      </c>
      <c r="P189" s="34">
        <f t="shared" si="81"/>
        <v>-0.29899999999999999</v>
      </c>
      <c r="Q189" s="37"/>
      <c r="R189" s="40"/>
      <c r="S189" s="34"/>
      <c r="V189" s="23">
        <f t="shared" si="76"/>
        <v>-53.412640297976701</v>
      </c>
      <c r="W189" s="23">
        <f t="shared" si="77"/>
        <v>-52.639277821295664</v>
      </c>
      <c r="X189" s="19">
        <f t="shared" si="72"/>
        <v>-5.0666666666666664</v>
      </c>
      <c r="Y189" s="19">
        <f t="shared" si="80"/>
        <v>-5.3999999999999995</v>
      </c>
      <c r="Z189" s="23">
        <f t="shared" si="83"/>
        <v>-5.6462962962962955</v>
      </c>
      <c r="AA189" s="23">
        <f t="shared" si="84"/>
        <v>0.24629629629629601</v>
      </c>
      <c r="AB189" s="49">
        <f t="shared" si="85"/>
        <v>0.57962962962962905</v>
      </c>
      <c r="AC189" s="24"/>
      <c r="AD189" s="34">
        <f t="shared" si="70"/>
        <v>0.3897604327871822</v>
      </c>
      <c r="AE189" s="34">
        <f t="shared" si="82"/>
        <v>-8.7799999999999994</v>
      </c>
      <c r="AF189" s="34"/>
      <c r="AG189" s="34"/>
      <c r="AH189" s="9"/>
    </row>
    <row r="190" spans="1:34">
      <c r="A190" s="7">
        <v>245750</v>
      </c>
      <c r="B190" s="8">
        <f t="shared" si="71"/>
        <v>-245.75</v>
      </c>
      <c r="C190" s="8">
        <f t="shared" si="73"/>
        <v>0.5</v>
      </c>
      <c r="D190" s="8">
        <v>-3</v>
      </c>
      <c r="G190" s="23">
        <f t="shared" si="74"/>
        <v>-245.20653451487135</v>
      </c>
      <c r="H190" s="23">
        <f t="shared" si="75"/>
        <v>-244.94874702264434</v>
      </c>
      <c r="I190" s="19">
        <f t="shared" si="78"/>
        <v>-0.8</v>
      </c>
      <c r="J190" s="19">
        <f t="shared" si="79"/>
        <v>-0.3666666666666667</v>
      </c>
      <c r="K190" s="23">
        <f t="shared" si="86"/>
        <v>-0.66666666666666652</v>
      </c>
      <c r="L190" s="23">
        <f t="shared" si="87"/>
        <v>0.29999999999999982</v>
      </c>
      <c r="M190" s="49">
        <f t="shared" si="88"/>
        <v>-0.13333333333333353</v>
      </c>
      <c r="N190" s="24"/>
      <c r="O190" s="34">
        <f t="shared" si="69"/>
        <v>0.45091807030105852</v>
      </c>
      <c r="P190" s="34">
        <f t="shared" si="81"/>
        <v>-0.29899999999999999</v>
      </c>
      <c r="Q190" s="37"/>
      <c r="R190" s="40"/>
      <c r="S190" s="34"/>
      <c r="V190" s="23">
        <f t="shared" si="76"/>
        <v>-51.865915344614649</v>
      </c>
      <c r="W190" s="23">
        <f t="shared" si="77"/>
        <v>-51.092552867933613</v>
      </c>
      <c r="X190" s="19">
        <f t="shared" si="72"/>
        <v>-5.3</v>
      </c>
      <c r="Y190" s="19">
        <f t="shared" si="80"/>
        <v>-5.5444444444444443</v>
      </c>
      <c r="Z190" s="23">
        <f t="shared" si="83"/>
        <v>-5.8092592592592602</v>
      </c>
      <c r="AA190" s="23">
        <f t="shared" si="84"/>
        <v>0.26481481481481595</v>
      </c>
      <c r="AB190" s="49">
        <f t="shared" si="85"/>
        <v>0.50925925925926041</v>
      </c>
      <c r="AC190" s="24"/>
      <c r="AD190" s="34">
        <f t="shared" si="70"/>
        <v>0.89052739160913885</v>
      </c>
      <c r="AE190" s="34">
        <f t="shared" si="82"/>
        <v>-8.7799999999999994</v>
      </c>
      <c r="AF190" s="34"/>
      <c r="AG190" s="34"/>
      <c r="AH190" s="9"/>
    </row>
    <row r="191" spans="1:34">
      <c r="A191" s="7">
        <v>245250</v>
      </c>
      <c r="B191" s="8">
        <f t="shared" si="71"/>
        <v>-245.25</v>
      </c>
      <c r="C191" s="8">
        <f t="shared" si="73"/>
        <v>0.5</v>
      </c>
      <c r="D191" s="8">
        <v>-1.8</v>
      </c>
      <c r="G191" s="23">
        <f t="shared" si="74"/>
        <v>-244.69095953041733</v>
      </c>
      <c r="H191" s="23">
        <f t="shared" si="75"/>
        <v>-244.43317203819032</v>
      </c>
      <c r="I191" s="19">
        <f t="shared" si="78"/>
        <v>1.5</v>
      </c>
      <c r="J191" s="19">
        <f t="shared" si="79"/>
        <v>1.0666666666666667</v>
      </c>
      <c r="K191" s="23">
        <f t="shared" si="86"/>
        <v>0.13333333333333325</v>
      </c>
      <c r="L191" s="23">
        <f t="shared" si="87"/>
        <v>0.93333333333333335</v>
      </c>
      <c r="M191" s="49">
        <f t="shared" si="88"/>
        <v>1.3666666666666667</v>
      </c>
      <c r="N191" s="24"/>
      <c r="O191" s="34">
        <f t="shared" si="69"/>
        <v>0.91915322621873063</v>
      </c>
      <c r="P191" s="34">
        <f t="shared" si="81"/>
        <v>-0.29899999999999999</v>
      </c>
      <c r="Q191" s="37"/>
      <c r="R191" s="40"/>
      <c r="S191" s="34"/>
      <c r="V191" s="23">
        <f t="shared" si="76"/>
        <v>-50.319190391252597</v>
      </c>
      <c r="W191" s="23">
        <f t="shared" si="77"/>
        <v>-49.545827914571561</v>
      </c>
      <c r="X191" s="19">
        <f t="shared" si="72"/>
        <v>-6.2666666666666657</v>
      </c>
      <c r="Y191" s="19">
        <f t="shared" si="80"/>
        <v>-5.9722222222222214</v>
      </c>
      <c r="Z191" s="23">
        <f t="shared" si="83"/>
        <v>-6.0462962962962958</v>
      </c>
      <c r="AA191" s="23">
        <f t="shared" si="84"/>
        <v>7.4074074074074403E-2</v>
      </c>
      <c r="AB191" s="49">
        <f t="shared" si="85"/>
        <v>-0.22037037037036988</v>
      </c>
      <c r="AC191" s="24"/>
      <c r="AD191" s="34">
        <f t="shared" si="70"/>
        <v>0.97460668678764983</v>
      </c>
      <c r="AE191" s="34">
        <f t="shared" si="82"/>
        <v>-8.7799999999999994</v>
      </c>
      <c r="AF191" s="34"/>
      <c r="AG191" s="34"/>
      <c r="AH191" s="9"/>
    </row>
    <row r="192" spans="1:34">
      <c r="A192" s="7">
        <v>244750</v>
      </c>
      <c r="B192" s="8">
        <f t="shared" si="71"/>
        <v>-244.75</v>
      </c>
      <c r="C192" s="8">
        <f t="shared" si="73"/>
        <v>0.5</v>
      </c>
      <c r="D192" s="8">
        <v>-0.8</v>
      </c>
      <c r="G192" s="23">
        <f t="shared" si="74"/>
        <v>-244.17538454596331</v>
      </c>
      <c r="H192" s="23">
        <f t="shared" si="75"/>
        <v>-243.9175970537363</v>
      </c>
      <c r="I192" s="19">
        <f t="shared" si="78"/>
        <v>2.5</v>
      </c>
      <c r="J192" s="19">
        <f t="shared" si="79"/>
        <v>2.4666666666666668</v>
      </c>
      <c r="K192" s="23">
        <f t="shared" si="86"/>
        <v>0.7</v>
      </c>
      <c r="L192" s="23">
        <f t="shared" si="87"/>
        <v>1.7666666666666668</v>
      </c>
      <c r="M192" s="49">
        <f t="shared" si="88"/>
        <v>1.8</v>
      </c>
      <c r="N192" s="24"/>
      <c r="O192" s="34">
        <f t="shared" si="69"/>
        <v>0.95730637233838756</v>
      </c>
      <c r="P192" s="34">
        <f t="shared" si="81"/>
        <v>-0.29899999999999999</v>
      </c>
      <c r="Q192" s="37"/>
      <c r="R192" s="40"/>
      <c r="S192" s="34"/>
      <c r="V192" s="23">
        <f t="shared" si="76"/>
        <v>-48.772465437890546</v>
      </c>
      <c r="W192" s="23">
        <f t="shared" si="77"/>
        <v>-47.999102961209509</v>
      </c>
      <c r="X192" s="19">
        <f t="shared" si="72"/>
        <v>-6.35</v>
      </c>
      <c r="Y192" s="19">
        <f t="shared" si="80"/>
        <v>-6.3833333333333329</v>
      </c>
      <c r="Z192" s="23">
        <f t="shared" si="83"/>
        <v>-6.0833333333333321</v>
      </c>
      <c r="AA192" s="23">
        <f t="shared" si="84"/>
        <v>-0.30000000000000071</v>
      </c>
      <c r="AB192" s="49">
        <f t="shared" si="85"/>
        <v>-0.2666666666666675</v>
      </c>
      <c r="AC192" s="24"/>
      <c r="AD192" s="34">
        <f t="shared" si="70"/>
        <v>0.60265668167141151</v>
      </c>
      <c r="AE192" s="34">
        <f t="shared" si="82"/>
        <v>-8.7799999999999994</v>
      </c>
      <c r="AF192" s="34"/>
      <c r="AG192" s="34"/>
      <c r="AH192" s="9"/>
    </row>
    <row r="193" spans="1:34">
      <c r="A193" s="7">
        <v>244250</v>
      </c>
      <c r="B193" s="8">
        <f t="shared" si="71"/>
        <v>-244.25</v>
      </c>
      <c r="C193" s="8">
        <f t="shared" si="73"/>
        <v>0.5</v>
      </c>
      <c r="D193" s="8">
        <v>1.5</v>
      </c>
      <c r="G193" s="23">
        <f t="shared" si="74"/>
        <v>-243.65980956150929</v>
      </c>
      <c r="H193" s="23">
        <f t="shared" si="75"/>
        <v>-243.40202206928228</v>
      </c>
      <c r="I193" s="19">
        <f t="shared" si="78"/>
        <v>3.4</v>
      </c>
      <c r="J193" s="19">
        <f t="shared" si="79"/>
        <v>2.9</v>
      </c>
      <c r="K193" s="23">
        <f t="shared" si="86"/>
        <v>1.0222222222222224</v>
      </c>
      <c r="L193" s="23">
        <f t="shared" si="87"/>
        <v>1.8777777777777775</v>
      </c>
      <c r="M193" s="49">
        <f t="shared" si="88"/>
        <v>2.3777777777777773</v>
      </c>
      <c r="N193" s="24"/>
      <c r="O193" s="34">
        <f t="shared" si="69"/>
        <v>0.5475252275657061</v>
      </c>
      <c r="P193" s="34">
        <f t="shared" si="81"/>
        <v>-0.29899999999999999</v>
      </c>
      <c r="Q193" s="37"/>
      <c r="R193" s="40"/>
      <c r="S193" s="34"/>
      <c r="V193" s="23">
        <f t="shared" si="76"/>
        <v>-47.225740484528494</v>
      </c>
      <c r="W193" s="23">
        <f t="shared" si="77"/>
        <v>-46.452378007847457</v>
      </c>
      <c r="X193" s="19">
        <f t="shared" si="72"/>
        <v>-6.5333333333333341</v>
      </c>
      <c r="Y193" s="19">
        <f t="shared" si="80"/>
        <v>-6.4499999999999993</v>
      </c>
      <c r="Z193" s="23">
        <f t="shared" si="83"/>
        <v>-6.2129629629629628</v>
      </c>
      <c r="AA193" s="23">
        <f t="shared" si="84"/>
        <v>-0.23703703703703649</v>
      </c>
      <c r="AB193" s="49">
        <f t="shared" si="85"/>
        <v>-0.3203703703703713</v>
      </c>
      <c r="AC193" s="24"/>
      <c r="AD193" s="34">
        <f t="shared" si="70"/>
        <v>-5.1283082581835934E-2</v>
      </c>
      <c r="AE193" s="34">
        <f t="shared" si="82"/>
        <v>-8.7799999999999994</v>
      </c>
      <c r="AF193" s="34"/>
      <c r="AG193" s="34"/>
      <c r="AH193" s="9"/>
    </row>
    <row r="194" spans="1:34">
      <c r="A194" s="7">
        <v>243750</v>
      </c>
      <c r="B194" s="8">
        <f t="shared" si="71"/>
        <v>-243.75</v>
      </c>
      <c r="C194" s="8">
        <f t="shared" si="73"/>
        <v>0.5</v>
      </c>
      <c r="D194" s="8">
        <v>2.5</v>
      </c>
      <c r="G194" s="23">
        <f t="shared" si="74"/>
        <v>-243.14423457705527</v>
      </c>
      <c r="H194" s="23">
        <f t="shared" si="75"/>
        <v>-242.88644708482826</v>
      </c>
      <c r="I194" s="19">
        <f t="shared" si="78"/>
        <v>2.8</v>
      </c>
      <c r="J194" s="19">
        <f t="shared" si="79"/>
        <v>2.5333333333333332</v>
      </c>
      <c r="K194" s="23">
        <f t="shared" si="86"/>
        <v>1.1777777777777778</v>
      </c>
      <c r="L194" s="23">
        <f t="shared" si="87"/>
        <v>1.3555555555555554</v>
      </c>
      <c r="M194" s="49">
        <f t="shared" si="88"/>
        <v>1.622222222222222</v>
      </c>
      <c r="N194" s="24"/>
      <c r="O194" s="34">
        <f t="shared" ref="O194:O257" si="89" xml:space="preserve"> SIN((2*PI()*(H194+P194)/4.64017486008615) + 5.828143046)</f>
        <v>-0.11844905625010722</v>
      </c>
      <c r="P194" s="34">
        <f t="shared" si="81"/>
        <v>-0.29899999999999999</v>
      </c>
      <c r="Q194" s="37"/>
      <c r="R194" s="40"/>
      <c r="S194" s="34"/>
      <c r="V194" s="23">
        <f t="shared" si="76"/>
        <v>-45.679015531166442</v>
      </c>
      <c r="W194" s="23">
        <f t="shared" si="77"/>
        <v>-44.905653054485406</v>
      </c>
      <c r="X194" s="19">
        <f t="shared" si="72"/>
        <v>-6.4666666666666659</v>
      </c>
      <c r="Y194" s="19">
        <f t="shared" si="80"/>
        <v>-6.5555555555555562</v>
      </c>
      <c r="Z194" s="23">
        <f t="shared" si="83"/>
        <v>-6.3425925925925917</v>
      </c>
      <c r="AA194" s="23">
        <f t="shared" si="84"/>
        <v>-0.21296296296296457</v>
      </c>
      <c r="AB194" s="49">
        <f t="shared" si="85"/>
        <v>-0.12407407407407423</v>
      </c>
      <c r="AC194" s="24"/>
      <c r="AD194" s="34">
        <f t="shared" ref="AD194:AD229" si="90" xml:space="preserve"> SIN((2*PI()*(W194+AE194)/13.9205245802584) + 2.989911921)</f>
        <v>-0.68122692254706807</v>
      </c>
      <c r="AE194" s="34">
        <f t="shared" si="82"/>
        <v>-8.7799999999999994</v>
      </c>
      <c r="AF194" s="34"/>
      <c r="AG194" s="34"/>
      <c r="AH194" s="9"/>
    </row>
    <row r="195" spans="1:34">
      <c r="A195" s="7">
        <v>243250</v>
      </c>
      <c r="B195" s="8">
        <f t="shared" ref="B195:B258" si="91">-A195/1000</f>
        <v>-243.25</v>
      </c>
      <c r="C195" s="8">
        <f t="shared" si="73"/>
        <v>0.5</v>
      </c>
      <c r="D195" s="8">
        <v>3.4</v>
      </c>
      <c r="G195" s="23">
        <f t="shared" si="74"/>
        <v>-242.62865959260125</v>
      </c>
      <c r="H195" s="23">
        <f t="shared" si="75"/>
        <v>-242.37087210037424</v>
      </c>
      <c r="I195" s="19">
        <f t="shared" si="78"/>
        <v>1.4</v>
      </c>
      <c r="J195" s="19">
        <f t="shared" si="79"/>
        <v>1.4999999999999998</v>
      </c>
      <c r="K195" s="23">
        <f t="shared" si="86"/>
        <v>1.088888888888889</v>
      </c>
      <c r="L195" s="23">
        <f t="shared" si="87"/>
        <v>0.41111111111111076</v>
      </c>
      <c r="M195" s="49">
        <f t="shared" si="88"/>
        <v>0.31111111111111089</v>
      </c>
      <c r="N195" s="24"/>
      <c r="O195" s="34">
        <f t="shared" si="89"/>
        <v>-0.72899971023182464</v>
      </c>
      <c r="P195" s="34">
        <f t="shared" si="81"/>
        <v>-0.29899999999999999</v>
      </c>
      <c r="Q195" s="37"/>
      <c r="R195" s="40"/>
      <c r="S195" s="34"/>
      <c r="V195" s="23">
        <f t="shared" si="76"/>
        <v>-44.13229057780439</v>
      </c>
      <c r="W195" s="23">
        <f t="shared" si="77"/>
        <v>-43.358928101123354</v>
      </c>
      <c r="X195" s="19">
        <f t="shared" ref="X195:X223" si="92">AVERAGEIFS(DeltaTsite,KyrBP,"&gt;"&amp;V195,KyrBP,"&lt;="&amp;V196)</f>
        <v>-6.666666666666667</v>
      </c>
      <c r="Y195" s="19">
        <f t="shared" si="80"/>
        <v>-6.4666666666666659</v>
      </c>
      <c r="Z195" s="23">
        <f t="shared" si="83"/>
        <v>-6.3240740740740735</v>
      </c>
      <c r="AA195" s="23">
        <f t="shared" si="84"/>
        <v>-0.14259259259259238</v>
      </c>
      <c r="AB195" s="49">
        <f t="shared" si="85"/>
        <v>-0.34259259259259345</v>
      </c>
      <c r="AC195" s="24"/>
      <c r="AD195" s="34">
        <f t="shared" si="90"/>
        <v>-0.99241711445860559</v>
      </c>
      <c r="AE195" s="34">
        <f t="shared" si="82"/>
        <v>-8.7799999999999994</v>
      </c>
      <c r="AF195" s="34"/>
      <c r="AG195" s="34"/>
      <c r="AH195" s="9"/>
    </row>
    <row r="196" spans="1:34">
      <c r="A196" s="7">
        <v>242750</v>
      </c>
      <c r="B196" s="8">
        <f t="shared" si="91"/>
        <v>-242.75</v>
      </c>
      <c r="C196" s="8">
        <f t="shared" ref="C196:C259" si="93">B196-B195</f>
        <v>0.5</v>
      </c>
      <c r="D196" s="8">
        <v>2.8</v>
      </c>
      <c r="G196" s="23">
        <f t="shared" ref="G196:G259" si="94">G195 + 0.515574984454017</f>
        <v>-242.11308460814723</v>
      </c>
      <c r="H196" s="23">
        <f t="shared" ref="H196:H259" si="95">H195 + 0.515574984454017</f>
        <v>-241.85529711592022</v>
      </c>
      <c r="I196" s="19">
        <f t="shared" si="78"/>
        <v>0.3</v>
      </c>
      <c r="J196" s="19">
        <f t="shared" si="79"/>
        <v>0.53333333333333333</v>
      </c>
      <c r="K196" s="23">
        <f t="shared" si="86"/>
        <v>0.68888888888888899</v>
      </c>
      <c r="L196" s="23">
        <f t="shared" si="87"/>
        <v>-0.15555555555555567</v>
      </c>
      <c r="M196" s="49">
        <f t="shared" si="88"/>
        <v>-0.38888888888888901</v>
      </c>
      <c r="N196" s="24"/>
      <c r="O196" s="34">
        <f t="shared" si="89"/>
        <v>-0.99844329786677577</v>
      </c>
      <c r="P196" s="34">
        <f t="shared" si="81"/>
        <v>-0.29899999999999999</v>
      </c>
      <c r="Q196" s="37"/>
      <c r="R196" s="40"/>
      <c r="S196" s="34"/>
      <c r="V196" s="23">
        <f t="shared" ref="V196:V229" si="96">V195 + 1.54672495336205</f>
        <v>-42.585565624442339</v>
      </c>
      <c r="W196" s="23">
        <f t="shared" ref="W196:W229" si="97">W195 + 1.54672495336205</f>
        <v>-41.812203147761302</v>
      </c>
      <c r="X196" s="19">
        <f t="shared" si="92"/>
        <v>-6.2666666666666666</v>
      </c>
      <c r="Y196" s="19">
        <f t="shared" si="80"/>
        <v>-6.6444444444444448</v>
      </c>
      <c r="Z196" s="23">
        <f t="shared" si="83"/>
        <v>-6.3796296296296298</v>
      </c>
      <c r="AA196" s="23">
        <f t="shared" si="84"/>
        <v>-0.26481481481481506</v>
      </c>
      <c r="AB196" s="49">
        <f t="shared" si="85"/>
        <v>0.11296296296296315</v>
      </c>
      <c r="AC196" s="24"/>
      <c r="AD196" s="34">
        <f t="shared" si="90"/>
        <v>-0.83924430902730218</v>
      </c>
      <c r="AE196" s="34">
        <f t="shared" si="82"/>
        <v>-8.7799999999999994</v>
      </c>
      <c r="AF196" s="34"/>
      <c r="AG196" s="34"/>
      <c r="AH196" s="9"/>
    </row>
    <row r="197" spans="1:34">
      <c r="A197" s="7">
        <v>242250</v>
      </c>
      <c r="B197" s="8">
        <f t="shared" si="91"/>
        <v>-242.25</v>
      </c>
      <c r="C197" s="8">
        <f t="shared" si="93"/>
        <v>0.5</v>
      </c>
      <c r="D197" s="8">
        <v>1.4</v>
      </c>
      <c r="G197" s="23">
        <f t="shared" si="94"/>
        <v>-241.59750962369321</v>
      </c>
      <c r="H197" s="23">
        <f t="shared" si="95"/>
        <v>-241.3397221314662</v>
      </c>
      <c r="I197" s="19">
        <f t="shared" si="78"/>
        <v>-0.1</v>
      </c>
      <c r="J197" s="19">
        <f t="shared" si="79"/>
        <v>-6.666666666666668E-2</v>
      </c>
      <c r="K197" s="23">
        <f t="shared" si="86"/>
        <v>0.2333333333333332</v>
      </c>
      <c r="L197" s="23">
        <f t="shared" si="87"/>
        <v>-0.29999999999999988</v>
      </c>
      <c r="M197" s="49">
        <f t="shared" si="88"/>
        <v>-0.3333333333333332</v>
      </c>
      <c r="N197" s="24"/>
      <c r="O197" s="34">
        <f t="shared" si="89"/>
        <v>-0.80070416996862093</v>
      </c>
      <c r="P197" s="34">
        <f t="shared" si="81"/>
        <v>-0.29899999999999999</v>
      </c>
      <c r="Q197" s="37"/>
      <c r="R197" s="40"/>
      <c r="S197" s="34"/>
      <c r="V197" s="23">
        <f t="shared" si="96"/>
        <v>-41.038840671080287</v>
      </c>
      <c r="W197" s="23">
        <f t="shared" si="97"/>
        <v>-40.26547819439925</v>
      </c>
      <c r="X197" s="19">
        <f t="shared" si="92"/>
        <v>-7</v>
      </c>
      <c r="Y197" s="19">
        <f t="shared" si="80"/>
        <v>-6.5</v>
      </c>
      <c r="Z197" s="23">
        <f t="shared" si="83"/>
        <v>-6.3851851851851853</v>
      </c>
      <c r="AA197" s="23">
        <f t="shared" si="84"/>
        <v>-0.1148148148148147</v>
      </c>
      <c r="AB197" s="49">
        <f t="shared" si="85"/>
        <v>-0.6148148148148147</v>
      </c>
      <c r="AC197" s="24"/>
      <c r="AD197" s="34">
        <f t="shared" si="90"/>
        <v>-0.29337976424057055</v>
      </c>
      <c r="AE197" s="34">
        <f t="shared" si="82"/>
        <v>-8.7799999999999994</v>
      </c>
      <c r="AF197" s="34"/>
      <c r="AG197" s="34"/>
      <c r="AH197" s="9"/>
    </row>
    <row r="198" spans="1:34">
      <c r="A198" s="7">
        <v>241750</v>
      </c>
      <c r="B198" s="8">
        <f t="shared" si="91"/>
        <v>-241.75</v>
      </c>
      <c r="C198" s="8">
        <f t="shared" si="93"/>
        <v>0.5</v>
      </c>
      <c r="D198" s="8">
        <v>0.3</v>
      </c>
      <c r="G198" s="23">
        <f t="shared" si="94"/>
        <v>-241.08193463923919</v>
      </c>
      <c r="H198" s="23">
        <f t="shared" si="95"/>
        <v>-240.82414714701218</v>
      </c>
      <c r="I198" s="19">
        <f t="shared" ref="I198:I261" si="98">AVERAGEIFS(DeltaTsite,KyrBP,"&gt;"&amp;G198,KyrBP,"&lt;="&amp;G199)</f>
        <v>-0.4</v>
      </c>
      <c r="J198" s="19">
        <f t="shared" si="79"/>
        <v>-0.70000000000000007</v>
      </c>
      <c r="K198" s="23">
        <f t="shared" si="86"/>
        <v>-0.33333333333333343</v>
      </c>
      <c r="L198" s="23">
        <f t="shared" si="87"/>
        <v>-0.36666666666666664</v>
      </c>
      <c r="M198" s="49">
        <f t="shared" si="88"/>
        <v>-6.6666666666666596E-2</v>
      </c>
      <c r="N198" s="24"/>
      <c r="O198" s="34">
        <f t="shared" si="89"/>
        <v>-0.22830666210654801</v>
      </c>
      <c r="P198" s="34">
        <f t="shared" si="81"/>
        <v>-0.29899999999999999</v>
      </c>
      <c r="Q198" s="37"/>
      <c r="R198" s="40"/>
      <c r="S198" s="34"/>
      <c r="V198" s="23">
        <f t="shared" si="96"/>
        <v>-39.492115717718235</v>
      </c>
      <c r="W198" s="23">
        <f t="shared" si="97"/>
        <v>-38.718753241037199</v>
      </c>
      <c r="X198" s="19">
        <f t="shared" si="92"/>
        <v>-6.2333333333333334</v>
      </c>
      <c r="Y198" s="19">
        <f t="shared" si="80"/>
        <v>-6.1222222222222227</v>
      </c>
      <c r="Z198" s="23">
        <f t="shared" si="83"/>
        <v>-6.4444444444444446</v>
      </c>
      <c r="AA198" s="23">
        <f t="shared" si="84"/>
        <v>0.32222222222222197</v>
      </c>
      <c r="AB198" s="49">
        <f t="shared" si="85"/>
        <v>0.21111111111111125</v>
      </c>
      <c r="AC198" s="24"/>
      <c r="AD198" s="34">
        <f t="shared" si="90"/>
        <v>0.38976043278720818</v>
      </c>
      <c r="AE198" s="34">
        <f t="shared" si="82"/>
        <v>-8.7799999999999994</v>
      </c>
      <c r="AF198" s="34"/>
      <c r="AG198" s="34"/>
      <c r="AH198" s="9"/>
    </row>
    <row r="199" spans="1:34">
      <c r="A199" s="7">
        <v>241250</v>
      </c>
      <c r="B199" s="8">
        <f t="shared" si="91"/>
        <v>-241.25</v>
      </c>
      <c r="C199" s="8">
        <f t="shared" si="93"/>
        <v>0.5</v>
      </c>
      <c r="D199" s="8">
        <v>-0.1</v>
      </c>
      <c r="G199" s="23">
        <f t="shared" si="94"/>
        <v>-240.56635965478517</v>
      </c>
      <c r="H199" s="23">
        <f t="shared" si="95"/>
        <v>-240.30857216255816</v>
      </c>
      <c r="I199" s="19">
        <f t="shared" si="98"/>
        <v>-1.6</v>
      </c>
      <c r="J199" s="19">
        <f t="shared" si="79"/>
        <v>-1.3666666666666665</v>
      </c>
      <c r="K199" s="23">
        <f t="shared" si="86"/>
        <v>-0.80000000000000016</v>
      </c>
      <c r="L199" s="23">
        <f t="shared" si="87"/>
        <v>-0.56666666666666632</v>
      </c>
      <c r="M199" s="49">
        <f t="shared" si="88"/>
        <v>-0.79999999999999993</v>
      </c>
      <c r="N199" s="24"/>
      <c r="O199" s="34">
        <f t="shared" si="89"/>
        <v>0.45091807030108999</v>
      </c>
      <c r="P199" s="34">
        <f t="shared" si="81"/>
        <v>-0.29899999999999999</v>
      </c>
      <c r="Q199" s="37"/>
      <c r="R199" s="40"/>
      <c r="S199" s="34"/>
      <c r="V199" s="23">
        <f t="shared" si="96"/>
        <v>-37.945390764356183</v>
      </c>
      <c r="W199" s="23">
        <f t="shared" si="97"/>
        <v>-37.172028287675147</v>
      </c>
      <c r="X199" s="19">
        <f t="shared" si="92"/>
        <v>-5.1333333333333337</v>
      </c>
      <c r="Y199" s="19">
        <f t="shared" si="80"/>
        <v>-6.0444444444444443</v>
      </c>
      <c r="Z199" s="23">
        <f t="shared" si="83"/>
        <v>-6.6231481481481485</v>
      </c>
      <c r="AA199" s="23">
        <f t="shared" si="84"/>
        <v>0.57870370370370416</v>
      </c>
      <c r="AB199" s="49">
        <f t="shared" si="85"/>
        <v>1.4898148148148147</v>
      </c>
      <c r="AC199" s="24"/>
      <c r="AD199" s="34">
        <f t="shared" si="90"/>
        <v>0.89052739160915162</v>
      </c>
      <c r="AE199" s="34">
        <f t="shared" si="82"/>
        <v>-8.7799999999999994</v>
      </c>
      <c r="AF199" s="34"/>
      <c r="AG199" s="34"/>
      <c r="AH199" s="9"/>
    </row>
    <row r="200" spans="1:34">
      <c r="A200" s="7">
        <v>240750</v>
      </c>
      <c r="B200" s="8">
        <f t="shared" si="91"/>
        <v>-240.75</v>
      </c>
      <c r="C200" s="8">
        <f t="shared" si="93"/>
        <v>0.5</v>
      </c>
      <c r="D200" s="8">
        <v>-0.4</v>
      </c>
      <c r="G200" s="23">
        <f t="shared" si="94"/>
        <v>-240.05078467033115</v>
      </c>
      <c r="H200" s="23">
        <f t="shared" si="95"/>
        <v>-239.79299717810414</v>
      </c>
      <c r="I200" s="19">
        <f t="shared" si="98"/>
        <v>-2.1</v>
      </c>
      <c r="J200" s="19">
        <f t="shared" si="79"/>
        <v>-1.7666666666666668</v>
      </c>
      <c r="K200" s="23">
        <f t="shared" si="86"/>
        <v>-1.211111111111111</v>
      </c>
      <c r="L200" s="23">
        <f t="shared" si="87"/>
        <v>-0.5555555555555558</v>
      </c>
      <c r="M200" s="49">
        <f t="shared" si="88"/>
        <v>-0.88888888888888906</v>
      </c>
      <c r="N200" s="24"/>
      <c r="O200" s="34">
        <f t="shared" si="89"/>
        <v>0.91915322621874451</v>
      </c>
      <c r="P200" s="34">
        <f t="shared" si="81"/>
        <v>-0.29899999999999999</v>
      </c>
      <c r="Q200" s="37"/>
      <c r="R200" s="40"/>
      <c r="S200" s="34"/>
      <c r="V200" s="23">
        <f t="shared" si="96"/>
        <v>-36.398665810994132</v>
      </c>
      <c r="W200" s="23">
        <f t="shared" si="97"/>
        <v>-35.625303334313095</v>
      </c>
      <c r="X200" s="19">
        <f t="shared" si="92"/>
        <v>-6.7666666666666666</v>
      </c>
      <c r="Y200" s="19">
        <f t="shared" si="80"/>
        <v>-6.1000000000000005</v>
      </c>
      <c r="Z200" s="23">
        <f t="shared" si="83"/>
        <v>-6.6231481481481476</v>
      </c>
      <c r="AA200" s="23">
        <f t="shared" si="84"/>
        <v>0.52314814814814703</v>
      </c>
      <c r="AB200" s="49">
        <f t="shared" si="85"/>
        <v>-0.14351851851851904</v>
      </c>
      <c r="AC200" s="24"/>
      <c r="AD200" s="34">
        <f t="shared" si="90"/>
        <v>0.97460668678764273</v>
      </c>
      <c r="AE200" s="34">
        <f t="shared" si="82"/>
        <v>-8.7799999999999994</v>
      </c>
      <c r="AF200" s="34"/>
      <c r="AG200" s="34"/>
      <c r="AH200" s="9"/>
    </row>
    <row r="201" spans="1:34">
      <c r="A201" s="7">
        <v>240250</v>
      </c>
      <c r="B201" s="8">
        <f t="shared" si="91"/>
        <v>-240.25</v>
      </c>
      <c r="C201" s="8">
        <f t="shared" si="93"/>
        <v>0.5</v>
      </c>
      <c r="D201" s="8">
        <v>-1.6</v>
      </c>
      <c r="G201" s="23">
        <f t="shared" si="94"/>
        <v>-239.53520968587713</v>
      </c>
      <c r="H201" s="23">
        <f t="shared" si="95"/>
        <v>-239.27742219365012</v>
      </c>
      <c r="I201" s="19">
        <f t="shared" si="98"/>
        <v>-1.6</v>
      </c>
      <c r="J201" s="19">
        <f t="shared" si="79"/>
        <v>-1.8</v>
      </c>
      <c r="K201" s="23">
        <f t="shared" si="86"/>
        <v>-1.3777777777777775</v>
      </c>
      <c r="L201" s="23">
        <f t="shared" si="87"/>
        <v>-0.4222222222222225</v>
      </c>
      <c r="M201" s="49">
        <f t="shared" si="88"/>
        <v>-0.22222222222222254</v>
      </c>
      <c r="N201" s="24"/>
      <c r="O201" s="34">
        <f t="shared" si="89"/>
        <v>0.95730637233837734</v>
      </c>
      <c r="P201" s="34">
        <f t="shared" si="81"/>
        <v>-0.29899999999999999</v>
      </c>
      <c r="Q201" s="37"/>
      <c r="R201" s="40"/>
      <c r="S201" s="34"/>
      <c r="V201" s="23">
        <f t="shared" si="96"/>
        <v>-34.85194085763208</v>
      </c>
      <c r="W201" s="23">
        <f t="shared" si="97"/>
        <v>-34.078578380951043</v>
      </c>
      <c r="X201" s="19">
        <f t="shared" si="92"/>
        <v>-6.3999999999999995</v>
      </c>
      <c r="Y201" s="19">
        <f t="shared" si="80"/>
        <v>-6.7444444444444445</v>
      </c>
      <c r="Z201" s="23">
        <f t="shared" si="83"/>
        <v>-6.7601851851851844</v>
      </c>
      <c r="AA201" s="23">
        <f t="shared" si="84"/>
        <v>1.5740740740739945E-2</v>
      </c>
      <c r="AB201" s="49">
        <f t="shared" si="85"/>
        <v>0.36018518518518494</v>
      </c>
      <c r="AC201" s="24"/>
      <c r="AD201" s="34">
        <f t="shared" si="90"/>
        <v>0.60265668167138897</v>
      </c>
      <c r="AE201" s="34">
        <f t="shared" si="82"/>
        <v>-8.7799999999999994</v>
      </c>
      <c r="AF201" s="34"/>
      <c r="AG201" s="34"/>
      <c r="AH201" s="9"/>
    </row>
    <row r="202" spans="1:34">
      <c r="A202" s="7">
        <v>239750</v>
      </c>
      <c r="B202" s="8">
        <f t="shared" si="91"/>
        <v>-239.75</v>
      </c>
      <c r="C202" s="8">
        <f t="shared" si="93"/>
        <v>0.5</v>
      </c>
      <c r="D202" s="8">
        <v>-2.1</v>
      </c>
      <c r="G202" s="23">
        <f t="shared" si="94"/>
        <v>-239.01963470142312</v>
      </c>
      <c r="H202" s="23">
        <f t="shared" si="95"/>
        <v>-238.76184720919611</v>
      </c>
      <c r="I202" s="19">
        <f t="shared" si="98"/>
        <v>-1.7</v>
      </c>
      <c r="J202" s="19">
        <f t="shared" si="79"/>
        <v>-1.5666666666666664</v>
      </c>
      <c r="K202" s="23">
        <f t="shared" si="86"/>
        <v>-1.5777777777777775</v>
      </c>
      <c r="L202" s="23">
        <f t="shared" si="87"/>
        <v>1.1111111111111072E-2</v>
      </c>
      <c r="M202" s="49">
        <f t="shared" si="88"/>
        <v>-0.12222222222222245</v>
      </c>
      <c r="N202" s="24"/>
      <c r="O202" s="34">
        <f t="shared" si="89"/>
        <v>0.54752522756567668</v>
      </c>
      <c r="P202" s="34">
        <f t="shared" si="81"/>
        <v>-0.29899999999999999</v>
      </c>
      <c r="Q202" s="37"/>
      <c r="R202" s="40"/>
      <c r="S202" s="34"/>
      <c r="V202" s="23">
        <f t="shared" si="96"/>
        <v>-33.305215904270028</v>
      </c>
      <c r="W202" s="23">
        <f t="shared" si="97"/>
        <v>-32.531853427588992</v>
      </c>
      <c r="X202" s="19">
        <f t="shared" si="92"/>
        <v>-7.0666666666666664</v>
      </c>
      <c r="Y202" s="19">
        <f t="shared" si="80"/>
        <v>-7.1805555555555545</v>
      </c>
      <c r="Z202" s="23">
        <f t="shared" si="83"/>
        <v>-6.8601851851851841</v>
      </c>
      <c r="AA202" s="23">
        <f t="shared" si="84"/>
        <v>-0.32037037037037042</v>
      </c>
      <c r="AB202" s="49">
        <f t="shared" si="85"/>
        <v>-0.20648148148148238</v>
      </c>
      <c r="AC202" s="24"/>
      <c r="AD202" s="34">
        <f t="shared" si="90"/>
        <v>-5.1283082581864071E-2</v>
      </c>
      <c r="AE202" s="34">
        <f t="shared" si="82"/>
        <v>-8.7799999999999994</v>
      </c>
      <c r="AF202" s="34"/>
      <c r="AG202" s="34"/>
      <c r="AH202" s="9"/>
    </row>
    <row r="203" spans="1:34">
      <c r="A203" s="7">
        <v>239250</v>
      </c>
      <c r="B203" s="8">
        <f t="shared" si="91"/>
        <v>-239.25</v>
      </c>
      <c r="C203" s="8">
        <f t="shared" si="93"/>
        <v>0.5</v>
      </c>
      <c r="D203" s="8">
        <v>-1.6</v>
      </c>
      <c r="G203" s="23">
        <f t="shared" si="94"/>
        <v>-238.5040597169691</v>
      </c>
      <c r="H203" s="23">
        <f t="shared" si="95"/>
        <v>-238.24627222474209</v>
      </c>
      <c r="I203" s="19">
        <f t="shared" si="98"/>
        <v>-1.4</v>
      </c>
      <c r="J203" s="19">
        <f t="shared" ref="J203:J266" si="99">AVERAGE(I202:I204)</f>
        <v>-1.7999999999999998</v>
      </c>
      <c r="K203" s="23">
        <f t="shared" si="86"/>
        <v>-1.8777777777777775</v>
      </c>
      <c r="L203" s="23">
        <f t="shared" si="87"/>
        <v>7.7777777777777724E-2</v>
      </c>
      <c r="M203" s="49">
        <f t="shared" si="88"/>
        <v>0.47777777777777763</v>
      </c>
      <c r="N203" s="24"/>
      <c r="O203" s="34">
        <f t="shared" si="89"/>
        <v>-0.11844905625014227</v>
      </c>
      <c r="P203" s="34">
        <f t="shared" si="81"/>
        <v>-0.29899999999999999</v>
      </c>
      <c r="Q203" s="37"/>
      <c r="R203" s="40"/>
      <c r="S203" s="34"/>
      <c r="V203" s="23">
        <f t="shared" si="96"/>
        <v>-31.758490950907976</v>
      </c>
      <c r="W203" s="23">
        <f t="shared" si="97"/>
        <v>-30.98512847422694</v>
      </c>
      <c r="X203" s="19">
        <f t="shared" si="92"/>
        <v>-8.0749999999999993</v>
      </c>
      <c r="Y203" s="19">
        <f t="shared" ref="Y203:Y219" si="100">AVERAGE(X202:X204)</f>
        <v>-7.2694444444444448</v>
      </c>
      <c r="Z203" s="23">
        <f t="shared" si="83"/>
        <v>-7.1231481481481467</v>
      </c>
      <c r="AA203" s="23">
        <f t="shared" si="84"/>
        <v>-0.14629629629629815</v>
      </c>
      <c r="AB203" s="49">
        <f t="shared" si="85"/>
        <v>-0.95185185185185262</v>
      </c>
      <c r="AC203" s="24"/>
      <c r="AD203" s="34">
        <f t="shared" si="90"/>
        <v>-0.68122692254708606</v>
      </c>
      <c r="AE203" s="34">
        <f t="shared" si="82"/>
        <v>-8.7799999999999994</v>
      </c>
      <c r="AF203" s="34"/>
      <c r="AG203" s="34"/>
      <c r="AH203" s="9"/>
    </row>
    <row r="204" spans="1:34">
      <c r="A204" s="7">
        <v>238750</v>
      </c>
      <c r="B204" s="8">
        <f t="shared" si="91"/>
        <v>-238.75</v>
      </c>
      <c r="C204" s="8">
        <f t="shared" si="93"/>
        <v>0.5</v>
      </c>
      <c r="D204" s="8">
        <v>-1.7</v>
      </c>
      <c r="G204" s="23">
        <f t="shared" si="94"/>
        <v>-237.98848473251508</v>
      </c>
      <c r="H204" s="23">
        <f t="shared" si="95"/>
        <v>-237.73069724028807</v>
      </c>
      <c r="I204" s="19">
        <f t="shared" si="98"/>
        <v>-2.2999999999999998</v>
      </c>
      <c r="J204" s="19">
        <f t="shared" si="99"/>
        <v>-1.6333333333333331</v>
      </c>
      <c r="K204" s="23">
        <f t="shared" si="86"/>
        <v>-2.1555555555555554</v>
      </c>
      <c r="L204" s="23">
        <f t="shared" si="87"/>
        <v>0.52222222222222237</v>
      </c>
      <c r="M204" s="49">
        <f t="shared" si="88"/>
        <v>-0.14444444444444438</v>
      </c>
      <c r="N204" s="24"/>
      <c r="O204" s="34">
        <f t="shared" si="89"/>
        <v>-0.72899971023184884</v>
      </c>
      <c r="P204" s="34">
        <f t="shared" ref="P204:P267" si="101">P203</f>
        <v>-0.29899999999999999</v>
      </c>
      <c r="Q204" s="37"/>
      <c r="R204" s="40"/>
      <c r="S204" s="34"/>
      <c r="V204" s="23">
        <f t="shared" si="96"/>
        <v>-30.211765997545925</v>
      </c>
      <c r="W204" s="23">
        <f t="shared" si="97"/>
        <v>-29.438403520864888</v>
      </c>
      <c r="X204" s="19">
        <f t="shared" si="92"/>
        <v>-6.666666666666667</v>
      </c>
      <c r="Y204" s="19">
        <f t="shared" si="100"/>
        <v>-7.4138888888888888</v>
      </c>
      <c r="Z204" s="23">
        <f t="shared" si="83"/>
        <v>-7.4009259259259261</v>
      </c>
      <c r="AA204" s="23">
        <f t="shared" si="84"/>
        <v>-1.2962962962962621E-2</v>
      </c>
      <c r="AB204" s="49">
        <f t="shared" si="85"/>
        <v>0.73425925925925917</v>
      </c>
      <c r="AC204" s="24"/>
      <c r="AD204" s="34">
        <f t="shared" si="90"/>
        <v>-0.99241711445860947</v>
      </c>
      <c r="AE204" s="34">
        <f t="shared" ref="AE204:AE221" si="102">AE203</f>
        <v>-8.7799999999999994</v>
      </c>
      <c r="AF204" s="34"/>
      <c r="AG204" s="34"/>
      <c r="AH204" s="9"/>
    </row>
    <row r="205" spans="1:34">
      <c r="A205" s="7">
        <v>238250</v>
      </c>
      <c r="B205" s="8">
        <f t="shared" si="91"/>
        <v>-238.25</v>
      </c>
      <c r="C205" s="8">
        <f t="shared" si="93"/>
        <v>0.5</v>
      </c>
      <c r="D205" s="8">
        <v>-1.4</v>
      </c>
      <c r="G205" s="23">
        <f t="shared" si="94"/>
        <v>-237.47290974806106</v>
      </c>
      <c r="H205" s="23">
        <f t="shared" si="95"/>
        <v>-237.21512225583405</v>
      </c>
      <c r="I205" s="19">
        <f t="shared" si="98"/>
        <v>-1.2</v>
      </c>
      <c r="J205" s="19">
        <f t="shared" si="99"/>
        <v>-1.8</v>
      </c>
      <c r="K205" s="23">
        <f t="shared" si="86"/>
        <v>-2.4444444444444442</v>
      </c>
      <c r="L205" s="23">
        <f t="shared" si="87"/>
        <v>0.64444444444444415</v>
      </c>
      <c r="M205" s="49">
        <f t="shared" si="88"/>
        <v>1.2444444444444442</v>
      </c>
      <c r="N205" s="24"/>
      <c r="O205" s="34">
        <f t="shared" si="89"/>
        <v>-0.99844329786677777</v>
      </c>
      <c r="P205" s="34">
        <f t="shared" si="101"/>
        <v>-0.29899999999999999</v>
      </c>
      <c r="Q205" s="37"/>
      <c r="R205" s="40"/>
      <c r="S205" s="34"/>
      <c r="V205" s="23">
        <f t="shared" si="96"/>
        <v>-28.665041044183873</v>
      </c>
      <c r="W205" s="23">
        <f t="shared" si="97"/>
        <v>-27.891678567502836</v>
      </c>
      <c r="X205" s="19">
        <f t="shared" si="92"/>
        <v>-7.5</v>
      </c>
      <c r="Y205" s="19">
        <f t="shared" si="100"/>
        <v>-7.3555555555555552</v>
      </c>
      <c r="Z205" s="23">
        <f t="shared" si="83"/>
        <v>-7.4898148148148147</v>
      </c>
      <c r="AA205" s="23">
        <f t="shared" si="84"/>
        <v>0.13425925925925952</v>
      </c>
      <c r="AB205" s="49">
        <f t="shared" si="85"/>
        <v>-1.0185185185185297E-2</v>
      </c>
      <c r="AC205" s="24"/>
      <c r="AD205" s="34">
        <f t="shared" si="90"/>
        <v>-0.83924430902728497</v>
      </c>
      <c r="AE205" s="34">
        <f t="shared" si="102"/>
        <v>-8.7799999999999994</v>
      </c>
      <c r="AF205" s="34"/>
      <c r="AG205" s="34"/>
      <c r="AH205" s="9"/>
    </row>
    <row r="206" spans="1:34">
      <c r="A206" s="7">
        <v>237750</v>
      </c>
      <c r="B206" s="8">
        <f t="shared" si="91"/>
        <v>-237.75</v>
      </c>
      <c r="C206" s="8">
        <f t="shared" si="93"/>
        <v>0.5</v>
      </c>
      <c r="D206" s="8">
        <v>-2.2999999999999998</v>
      </c>
      <c r="G206" s="23">
        <f t="shared" si="94"/>
        <v>-236.95733476360704</v>
      </c>
      <c r="H206" s="23">
        <f t="shared" si="95"/>
        <v>-236.69954727138003</v>
      </c>
      <c r="I206" s="19">
        <f t="shared" si="98"/>
        <v>-1.9</v>
      </c>
      <c r="J206" s="19">
        <f t="shared" si="99"/>
        <v>-2.0666666666666664</v>
      </c>
      <c r="K206" s="23">
        <f t="shared" si="86"/>
        <v>-2.8555555555555556</v>
      </c>
      <c r="L206" s="23">
        <f t="shared" si="87"/>
        <v>0.78888888888888919</v>
      </c>
      <c r="M206" s="49">
        <f t="shared" si="88"/>
        <v>0.95555555555555571</v>
      </c>
      <c r="N206" s="24"/>
      <c r="O206" s="34">
        <f t="shared" si="89"/>
        <v>-0.80070416996859983</v>
      </c>
      <c r="P206" s="34">
        <f t="shared" si="101"/>
        <v>-0.29899999999999999</v>
      </c>
      <c r="Q206" s="37"/>
      <c r="R206" s="40"/>
      <c r="S206" s="34"/>
      <c r="V206" s="23">
        <f t="shared" si="96"/>
        <v>-27.118316090821821</v>
      </c>
      <c r="W206" s="23">
        <f t="shared" si="97"/>
        <v>-26.344953614140785</v>
      </c>
      <c r="X206" s="19">
        <f t="shared" si="92"/>
        <v>-7.8999999999999995</v>
      </c>
      <c r="Y206" s="19">
        <f t="shared" si="100"/>
        <v>-8</v>
      </c>
      <c r="Z206" s="23">
        <f t="shared" si="83"/>
        <v>-7.7305555555555561</v>
      </c>
      <c r="AA206" s="23">
        <f t="shared" si="84"/>
        <v>-0.26944444444444393</v>
      </c>
      <c r="AB206" s="49">
        <f t="shared" si="85"/>
        <v>-0.1694444444444434</v>
      </c>
      <c r="AC206" s="24"/>
      <c r="AD206" s="34">
        <f t="shared" si="90"/>
        <v>-0.29337976424054363</v>
      </c>
      <c r="AE206" s="34">
        <f t="shared" si="102"/>
        <v>-8.7799999999999994</v>
      </c>
      <c r="AF206" s="34"/>
      <c r="AG206" s="34"/>
      <c r="AH206" s="9"/>
    </row>
    <row r="207" spans="1:34">
      <c r="A207" s="7">
        <v>237250</v>
      </c>
      <c r="B207" s="8">
        <f t="shared" si="91"/>
        <v>-237.25</v>
      </c>
      <c r="C207" s="8">
        <f t="shared" si="93"/>
        <v>0.5</v>
      </c>
      <c r="D207" s="8">
        <v>-1.2</v>
      </c>
      <c r="G207" s="23">
        <f t="shared" si="94"/>
        <v>-236.44175977915302</v>
      </c>
      <c r="H207" s="23">
        <f t="shared" si="95"/>
        <v>-236.18397228692601</v>
      </c>
      <c r="I207" s="19">
        <f t="shared" si="98"/>
        <v>-3.1</v>
      </c>
      <c r="J207" s="19">
        <f t="shared" si="99"/>
        <v>-3.0333333333333332</v>
      </c>
      <c r="K207" s="23">
        <f t="shared" si="86"/>
        <v>-3.1666666666666665</v>
      </c>
      <c r="L207" s="23">
        <f t="shared" si="87"/>
        <v>0.1333333333333333</v>
      </c>
      <c r="M207" s="49">
        <f t="shared" si="88"/>
        <v>6.666666666666643E-2</v>
      </c>
      <c r="N207" s="24"/>
      <c r="O207" s="34">
        <f t="shared" si="89"/>
        <v>-0.22830666210651368</v>
      </c>
      <c r="P207" s="34">
        <f t="shared" si="101"/>
        <v>-0.29899999999999999</v>
      </c>
      <c r="Q207" s="37"/>
      <c r="R207" s="40"/>
      <c r="S207" s="34"/>
      <c r="V207" s="23">
        <f t="shared" si="96"/>
        <v>-25.57159113745977</v>
      </c>
      <c r="W207" s="23">
        <f t="shared" si="97"/>
        <v>-24.798228660778733</v>
      </c>
      <c r="X207" s="19">
        <f t="shared" si="92"/>
        <v>-8.6</v>
      </c>
      <c r="Y207" s="19">
        <f t="shared" si="100"/>
        <v>-8.0444444444444443</v>
      </c>
      <c r="Z207" s="23">
        <f t="shared" ref="Z207:Z219" si="103">AVERAGE(X203:X211)</f>
        <v>-7.9453703703703713</v>
      </c>
      <c r="AA207" s="23">
        <f t="shared" ref="AA207:AA219" si="104">Y207-Z207</f>
        <v>-9.9074074074072982E-2</v>
      </c>
      <c r="AB207" s="49">
        <f t="shared" ref="AB207:AB219" si="105">X207 - Z207</f>
        <v>-0.65462962962962834</v>
      </c>
      <c r="AC207" s="24"/>
      <c r="AD207" s="34">
        <f t="shared" si="90"/>
        <v>0.38976043278723738</v>
      </c>
      <c r="AE207" s="34">
        <f t="shared" si="102"/>
        <v>-8.7799999999999994</v>
      </c>
      <c r="AF207" s="34"/>
      <c r="AG207" s="34"/>
      <c r="AH207" s="9"/>
    </row>
    <row r="208" spans="1:34">
      <c r="A208" s="7">
        <v>236750</v>
      </c>
      <c r="B208" s="8">
        <f t="shared" si="91"/>
        <v>-236.75</v>
      </c>
      <c r="C208" s="8">
        <f t="shared" si="93"/>
        <v>0.5</v>
      </c>
      <c r="D208" s="8">
        <v>-1.9</v>
      </c>
      <c r="G208" s="23">
        <f t="shared" si="94"/>
        <v>-235.926184794699</v>
      </c>
      <c r="H208" s="23">
        <f t="shared" si="95"/>
        <v>-235.66839730247199</v>
      </c>
      <c r="I208" s="19">
        <f t="shared" si="98"/>
        <v>-4.0999999999999996</v>
      </c>
      <c r="J208" s="19">
        <f t="shared" si="99"/>
        <v>-3.9666666666666663</v>
      </c>
      <c r="K208" s="23">
        <f t="shared" si="86"/>
        <v>-3.5777777777777779</v>
      </c>
      <c r="L208" s="23">
        <f t="shared" si="87"/>
        <v>-0.3888888888888884</v>
      </c>
      <c r="M208" s="49">
        <f t="shared" si="88"/>
        <v>-0.5222222222222217</v>
      </c>
      <c r="N208" s="24"/>
      <c r="O208" s="34">
        <f t="shared" si="89"/>
        <v>0.4509180703011722</v>
      </c>
      <c r="P208" s="34">
        <f t="shared" si="101"/>
        <v>-0.29899999999999999</v>
      </c>
      <c r="Q208" s="37"/>
      <c r="R208" s="40"/>
      <c r="S208" s="34"/>
      <c r="V208" s="23">
        <f t="shared" si="96"/>
        <v>-24.024866184097718</v>
      </c>
      <c r="W208" s="23">
        <f t="shared" si="97"/>
        <v>-23.251503707416681</v>
      </c>
      <c r="X208" s="19">
        <f t="shared" si="92"/>
        <v>-7.6333333333333329</v>
      </c>
      <c r="Y208" s="19">
        <f t="shared" si="100"/>
        <v>-7.9333333333333336</v>
      </c>
      <c r="Z208" s="23">
        <f t="shared" si="103"/>
        <v>-7.8111111111111127</v>
      </c>
      <c r="AA208" s="23">
        <f t="shared" si="104"/>
        <v>-0.1222222222222209</v>
      </c>
      <c r="AB208" s="49">
        <f t="shared" si="105"/>
        <v>0.17777777777777981</v>
      </c>
      <c r="AC208" s="24"/>
      <c r="AD208" s="34">
        <f t="shared" si="90"/>
        <v>0.8905273916091645</v>
      </c>
      <c r="AE208" s="34">
        <f t="shared" si="102"/>
        <v>-8.7799999999999994</v>
      </c>
      <c r="AF208" s="34"/>
      <c r="AG208" s="34"/>
      <c r="AH208" s="9"/>
    </row>
    <row r="209" spans="1:34">
      <c r="A209" s="7">
        <v>236250</v>
      </c>
      <c r="B209" s="8">
        <f t="shared" si="91"/>
        <v>-236.25</v>
      </c>
      <c r="C209" s="8">
        <f t="shared" si="93"/>
        <v>0.5</v>
      </c>
      <c r="D209" s="8">
        <v>-3.1</v>
      </c>
      <c r="G209" s="23">
        <f t="shared" si="94"/>
        <v>-235.41060981024498</v>
      </c>
      <c r="H209" s="23">
        <f t="shared" si="95"/>
        <v>-235.15282231801797</v>
      </c>
      <c r="I209" s="19">
        <f t="shared" si="98"/>
        <v>-4.7</v>
      </c>
      <c r="J209" s="19">
        <f t="shared" si="99"/>
        <v>-4.7</v>
      </c>
      <c r="K209" s="23">
        <f t="shared" si="86"/>
        <v>-3.9333333333333331</v>
      </c>
      <c r="L209" s="23">
        <f t="shared" si="87"/>
        <v>-0.76666666666666705</v>
      </c>
      <c r="M209" s="49">
        <f t="shared" si="88"/>
        <v>-0.76666666666666705</v>
      </c>
      <c r="N209" s="24"/>
      <c r="O209" s="34">
        <f t="shared" si="89"/>
        <v>0.91915322621873596</v>
      </c>
      <c r="P209" s="34">
        <f t="shared" si="101"/>
        <v>-0.29899999999999999</v>
      </c>
      <c r="Q209" s="37"/>
      <c r="R209" s="40"/>
      <c r="S209" s="34"/>
      <c r="V209" s="23">
        <f t="shared" si="96"/>
        <v>-22.478141230735666</v>
      </c>
      <c r="W209" s="23">
        <f t="shared" si="97"/>
        <v>-21.70477875405463</v>
      </c>
      <c r="X209" s="19">
        <f t="shared" si="92"/>
        <v>-7.5666666666666673</v>
      </c>
      <c r="Y209" s="19">
        <f t="shared" si="100"/>
        <v>-7.9222222222222216</v>
      </c>
      <c r="Z209" s="23">
        <f t="shared" si="103"/>
        <v>-7.4537037037037033</v>
      </c>
      <c r="AA209" s="23">
        <f t="shared" si="104"/>
        <v>-0.46851851851851833</v>
      </c>
      <c r="AB209" s="49">
        <f t="shared" si="105"/>
        <v>-0.11296296296296404</v>
      </c>
      <c r="AC209" s="24"/>
      <c r="AD209" s="34">
        <f t="shared" si="90"/>
        <v>0.97460668678763651</v>
      </c>
      <c r="AE209" s="34">
        <f t="shared" si="102"/>
        <v>-8.7799999999999994</v>
      </c>
      <c r="AF209" s="34"/>
      <c r="AG209" s="34"/>
      <c r="AH209" s="9"/>
    </row>
    <row r="210" spans="1:34">
      <c r="A210" s="7">
        <v>235750</v>
      </c>
      <c r="B210" s="8">
        <f t="shared" si="91"/>
        <v>-235.75</v>
      </c>
      <c r="C210" s="8">
        <f t="shared" si="93"/>
        <v>0.5</v>
      </c>
      <c r="D210" s="8">
        <v>-4.0999999999999996</v>
      </c>
      <c r="G210" s="23">
        <f t="shared" si="94"/>
        <v>-234.89503482579096</v>
      </c>
      <c r="H210" s="23">
        <f t="shared" si="95"/>
        <v>-234.63724733356395</v>
      </c>
      <c r="I210" s="19">
        <f t="shared" si="98"/>
        <v>-5.3</v>
      </c>
      <c r="J210" s="19">
        <f t="shared" si="99"/>
        <v>-4.833333333333333</v>
      </c>
      <c r="K210" s="23">
        <f t="shared" ref="K210:K273" si="106">AVERAGE(I206:I214)</f>
        <v>-4.4555555555555557</v>
      </c>
      <c r="L210" s="23">
        <f t="shared" ref="L210:L273" si="107">J210-K210</f>
        <v>-0.37777777777777732</v>
      </c>
      <c r="M210" s="49">
        <f t="shared" ref="M210:M273" si="108">I210 - K210</f>
        <v>-0.84444444444444411</v>
      </c>
      <c r="N210" s="24"/>
      <c r="O210" s="34">
        <f t="shared" si="89"/>
        <v>0.95730637233836713</v>
      </c>
      <c r="P210" s="34">
        <f t="shared" si="101"/>
        <v>-0.29899999999999999</v>
      </c>
      <c r="Q210" s="37"/>
      <c r="R210" s="40"/>
      <c r="S210" s="34"/>
      <c r="V210" s="23">
        <f t="shared" si="96"/>
        <v>-20.931416277373614</v>
      </c>
      <c r="W210" s="23">
        <f t="shared" si="97"/>
        <v>-20.158053800692578</v>
      </c>
      <c r="X210" s="19">
        <f t="shared" si="92"/>
        <v>-8.5666666666666664</v>
      </c>
      <c r="Y210" s="19">
        <f t="shared" si="100"/>
        <v>-8.3777777777777782</v>
      </c>
      <c r="Z210" s="23">
        <f t="shared" si="103"/>
        <v>-6.9574074074074073</v>
      </c>
      <c r="AA210" s="23">
        <f t="shared" si="104"/>
        <v>-1.4203703703703709</v>
      </c>
      <c r="AB210" s="49">
        <f t="shared" si="105"/>
        <v>-1.6092592592592592</v>
      </c>
      <c r="AC210" s="24"/>
      <c r="AD210" s="34">
        <f t="shared" si="90"/>
        <v>0.60265668167136655</v>
      </c>
      <c r="AE210" s="34">
        <f t="shared" si="102"/>
        <v>-8.7799999999999994</v>
      </c>
      <c r="AF210" s="34"/>
      <c r="AG210" s="34"/>
      <c r="AH210" s="9"/>
    </row>
    <row r="211" spans="1:34">
      <c r="A211" s="7">
        <v>235250</v>
      </c>
      <c r="B211" s="8">
        <f t="shared" si="91"/>
        <v>-235.25</v>
      </c>
      <c r="C211" s="8">
        <f t="shared" si="93"/>
        <v>0.5</v>
      </c>
      <c r="D211" s="8">
        <v>-4.7</v>
      </c>
      <c r="G211" s="23">
        <f t="shared" si="94"/>
        <v>-234.37945984133694</v>
      </c>
      <c r="H211" s="23">
        <f t="shared" si="95"/>
        <v>-234.12167234910993</v>
      </c>
      <c r="I211" s="19">
        <f t="shared" si="98"/>
        <v>-4.5</v>
      </c>
      <c r="J211" s="19">
        <f t="shared" si="99"/>
        <v>-4.9666666666666668</v>
      </c>
      <c r="K211" s="23">
        <f t="shared" si="106"/>
        <v>-4.8111111111111109</v>
      </c>
      <c r="L211" s="23">
        <f t="shared" si="107"/>
        <v>-0.15555555555555589</v>
      </c>
      <c r="M211" s="49">
        <f t="shared" si="108"/>
        <v>0.31111111111111089</v>
      </c>
      <c r="N211" s="24"/>
      <c r="O211" s="34">
        <f t="shared" si="89"/>
        <v>0.54752522756559951</v>
      </c>
      <c r="P211" s="34">
        <f t="shared" si="101"/>
        <v>-0.29899999999999999</v>
      </c>
      <c r="Q211" s="37"/>
      <c r="R211" s="40"/>
      <c r="S211" s="34"/>
      <c r="V211" s="23">
        <f t="shared" si="96"/>
        <v>-19.384691324011563</v>
      </c>
      <c r="W211" s="23">
        <f t="shared" si="97"/>
        <v>-18.611328847330526</v>
      </c>
      <c r="X211" s="19">
        <f t="shared" si="92"/>
        <v>-8.9999999999999982</v>
      </c>
      <c r="Y211" s="19">
        <f t="shared" si="100"/>
        <v>-8.1444444444444439</v>
      </c>
      <c r="Z211" s="23">
        <f t="shared" si="103"/>
        <v>-6.1981481481481486</v>
      </c>
      <c r="AA211" s="23">
        <f t="shared" si="104"/>
        <v>-1.9462962962962953</v>
      </c>
      <c r="AB211" s="49">
        <f t="shared" si="105"/>
        <v>-2.8018518518518496</v>
      </c>
      <c r="AC211" s="24"/>
      <c r="AD211" s="34">
        <f t="shared" si="90"/>
        <v>-5.1283082581892209E-2</v>
      </c>
      <c r="AE211" s="34">
        <f t="shared" si="102"/>
        <v>-8.7799999999999994</v>
      </c>
      <c r="AF211" s="34"/>
      <c r="AG211" s="34"/>
      <c r="AH211" s="9"/>
    </row>
    <row r="212" spans="1:34">
      <c r="A212" s="7">
        <v>234750</v>
      </c>
      <c r="B212" s="8">
        <f t="shared" si="91"/>
        <v>-234.75</v>
      </c>
      <c r="C212" s="8">
        <f t="shared" si="93"/>
        <v>0.5</v>
      </c>
      <c r="D212" s="8">
        <v>-5.3</v>
      </c>
      <c r="G212" s="23">
        <f t="shared" si="94"/>
        <v>-233.86388485688292</v>
      </c>
      <c r="H212" s="23">
        <f t="shared" si="95"/>
        <v>-233.60609736465591</v>
      </c>
      <c r="I212" s="19">
        <f t="shared" si="98"/>
        <v>-5.0999999999999996</v>
      </c>
      <c r="J212" s="19">
        <f t="shared" si="99"/>
        <v>-5.0333333333333332</v>
      </c>
      <c r="K212" s="23">
        <f t="shared" si="106"/>
        <v>-5.1000000000000005</v>
      </c>
      <c r="L212" s="23">
        <f t="shared" si="107"/>
        <v>6.6666666666667318E-2</v>
      </c>
      <c r="M212" s="49">
        <f t="shared" si="108"/>
        <v>0</v>
      </c>
      <c r="N212" s="24"/>
      <c r="O212" s="34">
        <f t="shared" si="89"/>
        <v>-0.11844905625012085</v>
      </c>
      <c r="P212" s="34">
        <f t="shared" si="101"/>
        <v>-0.29899999999999999</v>
      </c>
      <c r="Q212" s="37"/>
      <c r="R212" s="40"/>
      <c r="S212" s="34"/>
      <c r="V212" s="23">
        <f t="shared" si="96"/>
        <v>-17.837966370649511</v>
      </c>
      <c r="W212" s="23">
        <f t="shared" si="97"/>
        <v>-17.064603893968474</v>
      </c>
      <c r="X212" s="19">
        <f t="shared" si="92"/>
        <v>-6.8666666666666671</v>
      </c>
      <c r="Y212" s="19">
        <f t="shared" si="100"/>
        <v>-6.4388888888888891</v>
      </c>
      <c r="Z212" s="23">
        <f t="shared" si="103"/>
        <v>-5.1648148148148145</v>
      </c>
      <c r="AA212" s="23">
        <f t="shared" si="104"/>
        <v>-1.2740740740740746</v>
      </c>
      <c r="AB212" s="49">
        <f t="shared" si="105"/>
        <v>-1.7018518518518526</v>
      </c>
      <c r="AC212" s="24"/>
      <c r="AD212" s="34">
        <f t="shared" si="90"/>
        <v>-0.68122692254710671</v>
      </c>
      <c r="AE212" s="34">
        <f t="shared" si="102"/>
        <v>-8.7799999999999994</v>
      </c>
      <c r="AF212" s="34"/>
      <c r="AG212" s="34"/>
      <c r="AH212" s="9"/>
    </row>
    <row r="213" spans="1:34">
      <c r="A213" s="7">
        <v>234250</v>
      </c>
      <c r="B213" s="8">
        <f t="shared" si="91"/>
        <v>-234.25</v>
      </c>
      <c r="C213" s="8">
        <f t="shared" si="93"/>
        <v>0.5</v>
      </c>
      <c r="D213" s="8">
        <v>-4.5</v>
      </c>
      <c r="G213" s="23">
        <f t="shared" si="94"/>
        <v>-233.3483098724289</v>
      </c>
      <c r="H213" s="23">
        <f t="shared" si="95"/>
        <v>-233.09052238020189</v>
      </c>
      <c r="I213" s="19">
        <f t="shared" si="98"/>
        <v>-5.5</v>
      </c>
      <c r="J213" s="19">
        <f t="shared" si="99"/>
        <v>-5.5</v>
      </c>
      <c r="K213" s="23">
        <f t="shared" si="106"/>
        <v>-5.3222222222222229</v>
      </c>
      <c r="L213" s="23">
        <f t="shared" si="107"/>
        <v>-0.17777777777777715</v>
      </c>
      <c r="M213" s="49">
        <f t="shared" si="108"/>
        <v>-0.17777777777777715</v>
      </c>
      <c r="N213" s="24"/>
      <c r="O213" s="34">
        <f t="shared" si="89"/>
        <v>-0.72899971023187293</v>
      </c>
      <c r="P213" s="34">
        <f t="shared" si="101"/>
        <v>-0.29899999999999999</v>
      </c>
      <c r="Q213" s="37"/>
      <c r="R213" s="40"/>
      <c r="S213" s="34"/>
      <c r="V213" s="23">
        <f t="shared" si="96"/>
        <v>-16.291241417287459</v>
      </c>
      <c r="W213" s="23">
        <f t="shared" si="97"/>
        <v>-15.517878940606424</v>
      </c>
      <c r="X213" s="19">
        <f t="shared" si="92"/>
        <v>-3.4499999999999997</v>
      </c>
      <c r="Y213" s="19">
        <f t="shared" si="100"/>
        <v>-4.45</v>
      </c>
      <c r="Z213" s="23">
        <f t="shared" si="103"/>
        <v>-4.2944444444444443</v>
      </c>
      <c r="AA213" s="23">
        <f t="shared" si="104"/>
        <v>-0.15555555555555589</v>
      </c>
      <c r="AB213" s="49">
        <f t="shared" si="105"/>
        <v>0.84444444444444455</v>
      </c>
      <c r="AC213" s="24"/>
      <c r="AD213" s="34">
        <f t="shared" si="90"/>
        <v>-0.9924171144586128</v>
      </c>
      <c r="AE213" s="34">
        <f t="shared" si="102"/>
        <v>-8.7799999999999994</v>
      </c>
      <c r="AF213" s="34"/>
      <c r="AG213" s="34"/>
      <c r="AH213" s="9"/>
    </row>
    <row r="214" spans="1:34">
      <c r="A214" s="7">
        <v>233750</v>
      </c>
      <c r="B214" s="8">
        <f t="shared" si="91"/>
        <v>-233.75</v>
      </c>
      <c r="C214" s="8">
        <f t="shared" si="93"/>
        <v>0.5</v>
      </c>
      <c r="D214" s="8">
        <v>-5.0999999999999996</v>
      </c>
      <c r="G214" s="23">
        <f t="shared" si="94"/>
        <v>-232.83273488797488</v>
      </c>
      <c r="H214" s="23">
        <f t="shared" si="95"/>
        <v>-232.57494739574787</v>
      </c>
      <c r="I214" s="19">
        <f t="shared" si="98"/>
        <v>-5.9</v>
      </c>
      <c r="J214" s="19">
        <f t="shared" si="99"/>
        <v>-5.5</v>
      </c>
      <c r="K214" s="23">
        <f t="shared" si="106"/>
        <v>-5.6222222222222227</v>
      </c>
      <c r="L214" s="23">
        <f t="shared" si="107"/>
        <v>0.12222222222222268</v>
      </c>
      <c r="M214" s="49">
        <f t="shared" si="108"/>
        <v>-0.27777777777777768</v>
      </c>
      <c r="N214" s="24"/>
      <c r="O214" s="34">
        <f t="shared" si="89"/>
        <v>-0.99844329786677977</v>
      </c>
      <c r="P214" s="34">
        <f t="shared" si="101"/>
        <v>-0.29899999999999999</v>
      </c>
      <c r="Q214" s="37"/>
      <c r="R214" s="40"/>
      <c r="S214" s="34"/>
      <c r="V214" s="23">
        <f t="shared" si="96"/>
        <v>-14.744516463925409</v>
      </c>
      <c r="W214" s="23">
        <f t="shared" si="97"/>
        <v>-13.971153987244374</v>
      </c>
      <c r="X214" s="19">
        <f t="shared" si="92"/>
        <v>-3.0333333333333337</v>
      </c>
      <c r="Y214" s="19">
        <f t="shared" si="100"/>
        <v>-2.5166666666666666</v>
      </c>
      <c r="Z214" s="23">
        <f t="shared" si="103"/>
        <v>-3.5055555555555551</v>
      </c>
      <c r="AA214" s="23">
        <f t="shared" si="104"/>
        <v>0.98888888888888848</v>
      </c>
      <c r="AB214" s="49">
        <f t="shared" si="105"/>
        <v>0.47222222222222143</v>
      </c>
      <c r="AC214" s="24"/>
      <c r="AD214" s="34">
        <f t="shared" si="90"/>
        <v>-0.8392443090272701</v>
      </c>
      <c r="AE214" s="34">
        <f t="shared" si="102"/>
        <v>-8.7799999999999994</v>
      </c>
      <c r="AF214" s="34"/>
      <c r="AG214" s="34"/>
      <c r="AH214" s="9"/>
    </row>
    <row r="215" spans="1:34">
      <c r="A215" s="7">
        <v>233250</v>
      </c>
      <c r="B215" s="8">
        <f t="shared" si="91"/>
        <v>-233.25</v>
      </c>
      <c r="C215" s="8">
        <f t="shared" si="93"/>
        <v>0.5</v>
      </c>
      <c r="D215" s="8">
        <v>-5.5</v>
      </c>
      <c r="G215" s="23">
        <f t="shared" si="94"/>
        <v>-232.31715990352086</v>
      </c>
      <c r="H215" s="23">
        <f t="shared" si="95"/>
        <v>-232.05937241129385</v>
      </c>
      <c r="I215" s="19">
        <f t="shared" si="98"/>
        <v>-5.0999999999999996</v>
      </c>
      <c r="J215" s="19">
        <f t="shared" si="99"/>
        <v>-5.5666666666666664</v>
      </c>
      <c r="K215" s="23">
        <f t="shared" si="106"/>
        <v>-5.6777777777777771</v>
      </c>
      <c r="L215" s="23">
        <f t="shared" si="107"/>
        <v>0.11111111111111072</v>
      </c>
      <c r="M215" s="49">
        <f t="shared" si="108"/>
        <v>0.5777777777777775</v>
      </c>
      <c r="N215" s="24"/>
      <c r="O215" s="34">
        <f t="shared" si="89"/>
        <v>-0.80070416996857863</v>
      </c>
      <c r="P215" s="34">
        <f t="shared" si="101"/>
        <v>-0.29899999999999999</v>
      </c>
      <c r="Q215" s="37"/>
      <c r="R215" s="40"/>
      <c r="S215" s="34"/>
      <c r="V215" s="23">
        <f t="shared" si="96"/>
        <v>-13.197791510563359</v>
      </c>
      <c r="W215" s="23">
        <f t="shared" si="97"/>
        <v>-12.424429033882324</v>
      </c>
      <c r="X215" s="19">
        <f t="shared" si="92"/>
        <v>-1.0666666666666667</v>
      </c>
      <c r="Y215" s="19">
        <f t="shared" si="100"/>
        <v>-1.1333333333333335</v>
      </c>
      <c r="Z215" s="23">
        <f t="shared" si="103"/>
        <v>-2.587037037037037</v>
      </c>
      <c r="AA215" s="23">
        <f t="shared" si="104"/>
        <v>1.4537037037037035</v>
      </c>
      <c r="AB215" s="49">
        <f t="shared" si="105"/>
        <v>1.5203703703703704</v>
      </c>
      <c r="AC215" s="24"/>
      <c r="AD215" s="34">
        <f t="shared" si="90"/>
        <v>-0.29337976424051754</v>
      </c>
      <c r="AE215" s="34">
        <f t="shared" si="102"/>
        <v>-8.7799999999999994</v>
      </c>
      <c r="AF215" s="34"/>
      <c r="AG215" s="34"/>
      <c r="AH215" s="9"/>
    </row>
    <row r="216" spans="1:34">
      <c r="A216" s="7">
        <v>232750</v>
      </c>
      <c r="B216" s="8">
        <f t="shared" si="91"/>
        <v>-232.75</v>
      </c>
      <c r="C216" s="8">
        <f t="shared" si="93"/>
        <v>0.5</v>
      </c>
      <c r="D216" s="8">
        <v>-5.9</v>
      </c>
      <c r="G216" s="23">
        <f t="shared" si="94"/>
        <v>-231.80158491906684</v>
      </c>
      <c r="H216" s="23">
        <f t="shared" si="95"/>
        <v>-231.54379742683983</v>
      </c>
      <c r="I216" s="19">
        <f t="shared" si="98"/>
        <v>-5.7</v>
      </c>
      <c r="J216" s="19">
        <f t="shared" si="99"/>
        <v>-5.6333333333333329</v>
      </c>
      <c r="K216" s="23">
        <f t="shared" si="106"/>
        <v>-5.7111111111111104</v>
      </c>
      <c r="L216" s="23">
        <f t="shared" si="107"/>
        <v>7.7777777777777501E-2</v>
      </c>
      <c r="M216" s="49">
        <f t="shared" si="108"/>
        <v>1.1111111111110183E-2</v>
      </c>
      <c r="N216" s="24"/>
      <c r="O216" s="34">
        <f t="shared" si="89"/>
        <v>-0.22830666210647932</v>
      </c>
      <c r="P216" s="34">
        <f t="shared" si="101"/>
        <v>-0.29899999999999999</v>
      </c>
      <c r="Q216" s="37"/>
      <c r="R216" s="40"/>
      <c r="S216" s="34"/>
      <c r="V216" s="23">
        <f t="shared" si="96"/>
        <v>-11.651066557201309</v>
      </c>
      <c r="W216" s="23">
        <f t="shared" si="97"/>
        <v>-10.877704080520274</v>
      </c>
      <c r="X216" s="19">
        <f t="shared" si="92"/>
        <v>0.70000000000000007</v>
      </c>
      <c r="Y216" s="19">
        <f t="shared" si="100"/>
        <v>-5.5555555555555532E-2</v>
      </c>
      <c r="Z216" s="23">
        <f t="shared" si="103"/>
        <v>-1.5722222222222224</v>
      </c>
      <c r="AA216" s="23">
        <f t="shared" si="104"/>
        <v>1.5166666666666668</v>
      </c>
      <c r="AB216" s="49">
        <f t="shared" si="105"/>
        <v>2.2722222222222226</v>
      </c>
      <c r="AC216" s="24"/>
      <c r="AD216" s="34">
        <f t="shared" si="90"/>
        <v>0.38976043278726086</v>
      </c>
      <c r="AE216" s="34">
        <f t="shared" si="102"/>
        <v>-8.7799999999999994</v>
      </c>
      <c r="AF216" s="34"/>
      <c r="AG216" s="34"/>
      <c r="AH216" s="9"/>
    </row>
    <row r="217" spans="1:34">
      <c r="A217" s="7">
        <v>232250</v>
      </c>
      <c r="B217" s="8">
        <f t="shared" si="91"/>
        <v>-232.25</v>
      </c>
      <c r="C217" s="8">
        <f t="shared" si="93"/>
        <v>0.5</v>
      </c>
      <c r="D217" s="8">
        <v>-5.0999999999999996</v>
      </c>
      <c r="G217" s="23">
        <f t="shared" si="94"/>
        <v>-231.28600993461282</v>
      </c>
      <c r="H217" s="23">
        <f t="shared" si="95"/>
        <v>-231.02822244238581</v>
      </c>
      <c r="I217" s="19">
        <f t="shared" si="98"/>
        <v>-6.1</v>
      </c>
      <c r="J217" s="19">
        <f t="shared" si="99"/>
        <v>-6.4000000000000012</v>
      </c>
      <c r="K217" s="23">
        <f t="shared" si="106"/>
        <v>-5.5444444444444434</v>
      </c>
      <c r="L217" s="23">
        <f t="shared" si="107"/>
        <v>-0.85555555555555785</v>
      </c>
      <c r="M217" s="49">
        <f t="shared" si="108"/>
        <v>-0.55555555555555625</v>
      </c>
      <c r="N217" s="24"/>
      <c r="O217" s="34">
        <f t="shared" si="89"/>
        <v>0.450918070301153</v>
      </c>
      <c r="P217" s="34">
        <f t="shared" si="101"/>
        <v>-0.29899999999999999</v>
      </c>
      <c r="Q217" s="37"/>
      <c r="R217" s="40"/>
      <c r="S217" s="34"/>
      <c r="V217" s="23">
        <f t="shared" si="96"/>
        <v>-10.104341603839259</v>
      </c>
      <c r="W217" s="23">
        <f t="shared" si="97"/>
        <v>-9.3309791271582245</v>
      </c>
      <c r="X217" s="19">
        <f t="shared" si="92"/>
        <v>0.19999999999999998</v>
      </c>
      <c r="Y217" s="19">
        <f t="shared" si="100"/>
        <v>0.14444444444444443</v>
      </c>
      <c r="Z217" s="23">
        <f t="shared" si="103"/>
        <v>-0.79444444444444429</v>
      </c>
      <c r="AA217" s="23">
        <f t="shared" si="104"/>
        <v>0.93888888888888866</v>
      </c>
      <c r="AB217" s="49">
        <f t="shared" si="105"/>
        <v>0.99444444444444424</v>
      </c>
      <c r="AC217" s="24"/>
      <c r="AD217" s="34">
        <f t="shared" si="90"/>
        <v>0.89052739160917604</v>
      </c>
      <c r="AE217" s="34">
        <f t="shared" si="102"/>
        <v>-8.7799999999999994</v>
      </c>
      <c r="AF217" s="34"/>
      <c r="AG217" s="34"/>
      <c r="AH217" s="9"/>
    </row>
    <row r="218" spans="1:34">
      <c r="A218" s="7">
        <v>231750</v>
      </c>
      <c r="B218" s="8">
        <f t="shared" si="91"/>
        <v>-231.75</v>
      </c>
      <c r="C218" s="8">
        <f t="shared" si="93"/>
        <v>0.5</v>
      </c>
      <c r="D218" s="8">
        <v>-5.7</v>
      </c>
      <c r="G218" s="23">
        <f t="shared" si="94"/>
        <v>-230.7704349501588</v>
      </c>
      <c r="H218" s="23">
        <f t="shared" si="95"/>
        <v>-230.51264745793179</v>
      </c>
      <c r="I218" s="19">
        <f t="shared" si="98"/>
        <v>-7.4</v>
      </c>
      <c r="J218" s="19">
        <f t="shared" si="99"/>
        <v>-6.4333333333333336</v>
      </c>
      <c r="K218" s="23">
        <f t="shared" si="106"/>
        <v>-5.5333333333333323</v>
      </c>
      <c r="L218" s="23">
        <f t="shared" si="107"/>
        <v>-0.90000000000000124</v>
      </c>
      <c r="M218" s="49">
        <f t="shared" si="108"/>
        <v>-1.866666666666668</v>
      </c>
      <c r="N218" s="24"/>
      <c r="O218" s="34">
        <f t="shared" si="89"/>
        <v>0.91915322621877227</v>
      </c>
      <c r="P218" s="34">
        <f t="shared" si="101"/>
        <v>-0.29899999999999999</v>
      </c>
      <c r="Q218" s="37"/>
      <c r="R218" s="40"/>
      <c r="S218" s="34"/>
      <c r="V218" s="23">
        <f t="shared" si="96"/>
        <v>-8.5576166504772093</v>
      </c>
      <c r="W218" s="23">
        <f t="shared" si="97"/>
        <v>-7.7842541737961746</v>
      </c>
      <c r="X218" s="19">
        <f t="shared" si="92"/>
        <v>-0.46666666666666673</v>
      </c>
      <c r="Y218" s="19">
        <f t="shared" si="100"/>
        <v>-0.18888888888888888</v>
      </c>
      <c r="Z218" s="23">
        <f t="shared" si="103"/>
        <v>-0.41851851851851851</v>
      </c>
      <c r="AA218" s="23">
        <f t="shared" si="104"/>
        <v>0.22962962962962963</v>
      </c>
      <c r="AB218" s="49">
        <f t="shared" si="105"/>
        <v>-4.8148148148148218E-2</v>
      </c>
      <c r="AC218" s="24"/>
      <c r="AD218" s="34">
        <f t="shared" si="90"/>
        <v>0.97460668678763052</v>
      </c>
      <c r="AE218" s="34">
        <f t="shared" si="102"/>
        <v>-8.7799999999999994</v>
      </c>
      <c r="AF218" s="34"/>
      <c r="AG218" s="34"/>
      <c r="AH218" s="9"/>
    </row>
    <row r="219" spans="1:34">
      <c r="A219" s="7">
        <v>231250</v>
      </c>
      <c r="B219" s="8">
        <f t="shared" si="91"/>
        <v>-231.25</v>
      </c>
      <c r="C219" s="8">
        <f t="shared" si="93"/>
        <v>0.5</v>
      </c>
      <c r="D219" s="8">
        <v>-6.1</v>
      </c>
      <c r="G219" s="23">
        <f t="shared" si="94"/>
        <v>-230.25485996570478</v>
      </c>
      <c r="H219" s="23">
        <f t="shared" si="95"/>
        <v>-229.99707247347777</v>
      </c>
      <c r="I219" s="19">
        <f t="shared" si="98"/>
        <v>-5.8</v>
      </c>
      <c r="J219" s="19">
        <f t="shared" si="99"/>
        <v>-6</v>
      </c>
      <c r="K219" s="23">
        <f t="shared" si="106"/>
        <v>-5.4666666666666659</v>
      </c>
      <c r="L219" s="23">
        <f t="shared" si="107"/>
        <v>-0.5333333333333341</v>
      </c>
      <c r="M219" s="49">
        <f t="shared" si="108"/>
        <v>-0.33333333333333393</v>
      </c>
      <c r="N219" s="24"/>
      <c r="O219" s="34">
        <f t="shared" si="89"/>
        <v>0.95730637233835691</v>
      </c>
      <c r="P219" s="34">
        <f t="shared" si="101"/>
        <v>-0.29899999999999999</v>
      </c>
      <c r="Q219" s="37"/>
      <c r="R219" s="40"/>
      <c r="S219" s="34"/>
      <c r="V219" s="23">
        <f t="shared" si="96"/>
        <v>-7.0108916971151594</v>
      </c>
      <c r="W219" s="46">
        <f t="shared" si="97"/>
        <v>-6.2375292204341246</v>
      </c>
      <c r="X219" s="19">
        <f t="shared" si="92"/>
        <v>-0.3</v>
      </c>
      <c r="Y219" s="19">
        <f t="shared" si="100"/>
        <v>-0.21111111111111114</v>
      </c>
      <c r="Z219" s="23">
        <f t="shared" si="103"/>
        <v>-3.7037037037037042E-2</v>
      </c>
      <c r="AA219" s="23">
        <f t="shared" si="104"/>
        <v>-0.1740740740740741</v>
      </c>
      <c r="AB219" s="49">
        <f t="shared" si="105"/>
        <v>-0.26296296296296295</v>
      </c>
      <c r="AC219" s="24"/>
      <c r="AD219" s="34">
        <f t="shared" si="90"/>
        <v>0.60265668167134689</v>
      </c>
      <c r="AE219" s="34">
        <f t="shared" si="102"/>
        <v>-8.7799999999999994</v>
      </c>
      <c r="AF219" s="34"/>
      <c r="AG219" s="34"/>
      <c r="AH219" s="9"/>
    </row>
    <row r="220" spans="1:34">
      <c r="A220" s="7">
        <v>230750</v>
      </c>
      <c r="B220" s="8">
        <f t="shared" si="91"/>
        <v>-230.75</v>
      </c>
      <c r="C220" s="8">
        <f t="shared" si="93"/>
        <v>0.5</v>
      </c>
      <c r="D220" s="8">
        <v>-7.4</v>
      </c>
      <c r="G220" s="23">
        <f t="shared" si="94"/>
        <v>-229.73928498125076</v>
      </c>
      <c r="H220" s="23">
        <f t="shared" si="95"/>
        <v>-229.48149748902375</v>
      </c>
      <c r="I220" s="19">
        <f t="shared" si="98"/>
        <v>-4.8</v>
      </c>
      <c r="J220" s="19">
        <f t="shared" si="99"/>
        <v>-4.7333333333333334</v>
      </c>
      <c r="K220" s="23">
        <f t="shared" si="106"/>
        <v>-5.5333333333333341</v>
      </c>
      <c r="L220" s="23">
        <f t="shared" si="107"/>
        <v>0.80000000000000071</v>
      </c>
      <c r="M220" s="49">
        <f t="shared" si="108"/>
        <v>0.73333333333333428</v>
      </c>
      <c r="N220" s="24"/>
      <c r="O220" s="34">
        <f t="shared" si="89"/>
        <v>0.54752522756561761</v>
      </c>
      <c r="P220" s="34">
        <f t="shared" si="101"/>
        <v>-0.29899999999999999</v>
      </c>
      <c r="Q220" s="37"/>
      <c r="R220" s="40"/>
      <c r="S220" s="34"/>
      <c r="V220" s="23">
        <f t="shared" si="96"/>
        <v>-5.4641667437531094</v>
      </c>
      <c r="W220" s="23">
        <f t="shared" si="97"/>
        <v>-4.6908042670720747</v>
      </c>
      <c r="X220" s="19">
        <f t="shared" si="92"/>
        <v>0.13333333333333333</v>
      </c>
      <c r="Y220" s="19"/>
      <c r="Z220" s="19"/>
      <c r="AA220" s="23"/>
      <c r="AB220" s="19"/>
      <c r="AC220" s="24"/>
      <c r="AD220" s="34">
        <f t="shared" si="90"/>
        <v>-5.12830825819168E-2</v>
      </c>
      <c r="AE220" s="34">
        <f t="shared" si="102"/>
        <v>-8.7799999999999994</v>
      </c>
      <c r="AF220" s="34"/>
      <c r="AG220" s="34"/>
      <c r="AH220" s="9"/>
    </row>
    <row r="221" spans="1:34">
      <c r="A221" s="7">
        <v>230250</v>
      </c>
      <c r="B221" s="8">
        <f t="shared" si="91"/>
        <v>-230.25</v>
      </c>
      <c r="C221" s="8">
        <f t="shared" si="93"/>
        <v>0.5</v>
      </c>
      <c r="D221" s="8">
        <v>-5.8</v>
      </c>
      <c r="G221" s="23">
        <f t="shared" si="94"/>
        <v>-229.22370999679674</v>
      </c>
      <c r="H221" s="23">
        <f t="shared" si="95"/>
        <v>-228.96592250456973</v>
      </c>
      <c r="I221" s="19">
        <f t="shared" si="98"/>
        <v>-3.6</v>
      </c>
      <c r="J221" s="19">
        <f t="shared" si="99"/>
        <v>-4.6000000000000005</v>
      </c>
      <c r="K221" s="23">
        <f t="shared" si="106"/>
        <v>-5.6111111111111107</v>
      </c>
      <c r="L221" s="23">
        <f t="shared" si="107"/>
        <v>1.0111111111111102</v>
      </c>
      <c r="M221" s="49">
        <f t="shared" si="108"/>
        <v>2.0111111111111106</v>
      </c>
      <c r="N221" s="24"/>
      <c r="O221" s="34">
        <f t="shared" si="89"/>
        <v>-0.11844905625021233</v>
      </c>
      <c r="P221" s="34">
        <f t="shared" si="101"/>
        <v>-0.29899999999999999</v>
      </c>
      <c r="Q221" s="37"/>
      <c r="R221" s="40"/>
      <c r="S221" s="34"/>
      <c r="V221" s="23">
        <f t="shared" si="96"/>
        <v>-3.9174417903910594</v>
      </c>
      <c r="W221" s="23">
        <f t="shared" si="97"/>
        <v>-3.1440793137100247</v>
      </c>
      <c r="X221" s="19">
        <f t="shared" si="92"/>
        <v>0.13333333333333333</v>
      </c>
      <c r="Y221" s="19"/>
      <c r="Z221" s="19"/>
      <c r="AA221" s="23"/>
      <c r="AB221" s="19"/>
      <c r="AC221" s="24"/>
      <c r="AD221" s="34">
        <f t="shared" si="90"/>
        <v>-0.68122692254712414</v>
      </c>
      <c r="AE221" s="34">
        <f t="shared" si="102"/>
        <v>-8.7799999999999994</v>
      </c>
      <c r="AF221" s="34"/>
      <c r="AG221" s="34"/>
      <c r="AH221" s="9"/>
    </row>
    <row r="222" spans="1:34">
      <c r="A222" s="7">
        <v>229750</v>
      </c>
      <c r="B222" s="8">
        <f t="shared" si="91"/>
        <v>-229.75</v>
      </c>
      <c r="C222" s="8">
        <f t="shared" si="93"/>
        <v>0.5</v>
      </c>
      <c r="D222" s="8">
        <v>-5.8</v>
      </c>
      <c r="G222" s="23">
        <f t="shared" si="94"/>
        <v>-228.70813501234272</v>
      </c>
      <c r="H222" s="23">
        <f t="shared" si="95"/>
        <v>-228.45034752011571</v>
      </c>
      <c r="I222" s="19">
        <f t="shared" si="98"/>
        <v>-5.4</v>
      </c>
      <c r="J222" s="19">
        <f t="shared" si="99"/>
        <v>-4.7666666666666666</v>
      </c>
      <c r="K222" s="23">
        <f t="shared" si="106"/>
        <v>-5.655555555555555</v>
      </c>
      <c r="L222" s="23">
        <f t="shared" si="107"/>
        <v>0.8888888888888884</v>
      </c>
      <c r="M222" s="49">
        <f t="shared" si="108"/>
        <v>0.25555555555555465</v>
      </c>
      <c r="N222" s="24"/>
      <c r="O222" s="34">
        <f t="shared" si="89"/>
        <v>-0.72899971023189714</v>
      </c>
      <c r="P222" s="34">
        <f t="shared" si="101"/>
        <v>-0.29899999999999999</v>
      </c>
      <c r="Q222" s="37"/>
      <c r="R222" s="40"/>
      <c r="S222" s="34"/>
      <c r="V222" s="23">
        <f t="shared" si="96"/>
        <v>-2.3707168370290095</v>
      </c>
      <c r="W222" s="23">
        <f t="shared" si="97"/>
        <v>-1.5973543603479747</v>
      </c>
      <c r="X222" s="19">
        <f t="shared" si="92"/>
        <v>-6.6666666666666652E-2</v>
      </c>
      <c r="Y222" s="19"/>
      <c r="Z222" s="19"/>
      <c r="AA222" s="23"/>
      <c r="AB222" s="19"/>
      <c r="AC222" s="24"/>
      <c r="AD222" s="34">
        <f t="shared" si="90"/>
        <v>-0.99241711445861547</v>
      </c>
      <c r="AE222" s="34">
        <f t="shared" ref="AE222:AE229" si="109">AE221</f>
        <v>-8.7799999999999994</v>
      </c>
      <c r="AF222" s="34"/>
      <c r="AG222" s="34"/>
      <c r="AH222" s="9"/>
    </row>
    <row r="223" spans="1:34">
      <c r="A223" s="7">
        <v>229250</v>
      </c>
      <c r="B223" s="8">
        <f t="shared" si="91"/>
        <v>-229.25</v>
      </c>
      <c r="C223" s="8">
        <f t="shared" si="93"/>
        <v>0.5</v>
      </c>
      <c r="D223" s="8">
        <v>-4.8</v>
      </c>
      <c r="G223" s="23">
        <f t="shared" si="94"/>
        <v>-228.1925600278887</v>
      </c>
      <c r="H223" s="23">
        <f t="shared" si="95"/>
        <v>-227.93477253566169</v>
      </c>
      <c r="I223" s="19">
        <f t="shared" si="98"/>
        <v>-5.3</v>
      </c>
      <c r="J223" s="19">
        <f t="shared" si="99"/>
        <v>-5.4666666666666659</v>
      </c>
      <c r="K223" s="23">
        <f t="shared" si="106"/>
        <v>-5.6</v>
      </c>
      <c r="L223" s="23">
        <f t="shared" si="107"/>
        <v>0.13333333333333375</v>
      </c>
      <c r="M223" s="49">
        <f t="shared" si="108"/>
        <v>0.29999999999999982</v>
      </c>
      <c r="N223" s="24"/>
      <c r="O223" s="34">
        <f t="shared" si="89"/>
        <v>-0.99844329786678176</v>
      </c>
      <c r="P223" s="34">
        <f t="shared" si="101"/>
        <v>-0.29899999999999999</v>
      </c>
      <c r="Q223" s="37"/>
      <c r="R223" s="40"/>
      <c r="S223" s="34"/>
      <c r="V223" s="23">
        <f t="shared" si="96"/>
        <v>-0.82399188366695952</v>
      </c>
      <c r="W223" s="23">
        <f t="shared" si="97"/>
        <v>-5.0629406985924774E-2</v>
      </c>
      <c r="X223" s="19">
        <f t="shared" si="92"/>
        <v>0.4</v>
      </c>
      <c r="Y223" s="19"/>
      <c r="Z223" s="19"/>
      <c r="AA223" s="23"/>
      <c r="AB223" s="19"/>
      <c r="AC223" s="24"/>
      <c r="AD223" s="34">
        <f t="shared" si="90"/>
        <v>-0.83924430902725866</v>
      </c>
      <c r="AE223" s="34">
        <f t="shared" si="109"/>
        <v>-8.7799999999999994</v>
      </c>
      <c r="AF223" s="34"/>
      <c r="AG223" s="34"/>
      <c r="AH223" s="9"/>
    </row>
    <row r="224" spans="1:34">
      <c r="A224" s="7">
        <v>228750</v>
      </c>
      <c r="B224" s="8">
        <f t="shared" si="91"/>
        <v>-228.75</v>
      </c>
      <c r="C224" s="8">
        <f t="shared" si="93"/>
        <v>0.5</v>
      </c>
      <c r="D224" s="8">
        <v>-3.6</v>
      </c>
      <c r="G224" s="23">
        <f t="shared" si="94"/>
        <v>-227.67698504343468</v>
      </c>
      <c r="H224" s="23">
        <f t="shared" si="95"/>
        <v>-227.41919755120767</v>
      </c>
      <c r="I224" s="19">
        <f t="shared" si="98"/>
        <v>-5.7</v>
      </c>
      <c r="J224" s="19">
        <f t="shared" si="99"/>
        <v>-5.8</v>
      </c>
      <c r="K224" s="23">
        <f t="shared" si="106"/>
        <v>-5.5666666666666664</v>
      </c>
      <c r="L224" s="23">
        <f t="shared" si="107"/>
        <v>-0.23333333333333339</v>
      </c>
      <c r="M224" s="49">
        <f t="shared" si="108"/>
        <v>-0.13333333333333375</v>
      </c>
      <c r="N224" s="24"/>
      <c r="O224" s="34">
        <f t="shared" si="89"/>
        <v>-0.80070416996855753</v>
      </c>
      <c r="P224" s="34">
        <f t="shared" si="101"/>
        <v>-0.29899999999999999</v>
      </c>
      <c r="Q224" s="37"/>
      <c r="R224" s="40"/>
      <c r="S224" s="34"/>
      <c r="V224" s="23">
        <f t="shared" si="96"/>
        <v>0.72273306969509044</v>
      </c>
      <c r="W224" s="23">
        <f t="shared" si="97"/>
        <v>1.4960955463761252</v>
      </c>
      <c r="X224" s="19"/>
      <c r="Y224" s="19"/>
      <c r="Z224" s="19"/>
      <c r="AA224" s="23"/>
      <c r="AB224" s="19"/>
      <c r="AC224" s="24"/>
      <c r="AD224" s="34">
        <f t="shared" si="90"/>
        <v>-0.29337976424049739</v>
      </c>
      <c r="AE224" s="34">
        <f t="shared" si="109"/>
        <v>-8.7799999999999994</v>
      </c>
      <c r="AF224" s="34"/>
      <c r="AG224" s="34"/>
      <c r="AH224" s="9"/>
    </row>
    <row r="225" spans="1:34">
      <c r="A225" s="7">
        <v>228250</v>
      </c>
      <c r="B225" s="8">
        <f t="shared" si="91"/>
        <v>-228.25</v>
      </c>
      <c r="C225" s="8">
        <f t="shared" si="93"/>
        <v>0.5</v>
      </c>
      <c r="D225" s="8">
        <v>-5.4</v>
      </c>
      <c r="G225" s="23">
        <f t="shared" si="94"/>
        <v>-227.16141005898066</v>
      </c>
      <c r="H225" s="23">
        <f t="shared" si="95"/>
        <v>-226.90362256675365</v>
      </c>
      <c r="I225" s="19">
        <f t="shared" si="98"/>
        <v>-6.4</v>
      </c>
      <c r="J225" s="19">
        <f t="shared" si="99"/>
        <v>-6.2</v>
      </c>
      <c r="K225" s="23">
        <f t="shared" si="106"/>
        <v>-5.655555555555555</v>
      </c>
      <c r="L225" s="23">
        <f t="shared" si="107"/>
        <v>-0.54444444444444517</v>
      </c>
      <c r="M225" s="49">
        <f t="shared" si="108"/>
        <v>-0.74444444444444535</v>
      </c>
      <c r="N225" s="24"/>
      <c r="O225" s="34">
        <f t="shared" si="89"/>
        <v>-0.22830666210644499</v>
      </c>
      <c r="P225" s="34">
        <f t="shared" si="101"/>
        <v>-0.29899999999999999</v>
      </c>
      <c r="Q225" s="37"/>
      <c r="R225" s="40"/>
      <c r="S225" s="34"/>
      <c r="V225" s="23">
        <f t="shared" si="96"/>
        <v>2.2694580230571404</v>
      </c>
      <c r="W225" s="23">
        <f t="shared" si="97"/>
        <v>3.0428204997381751</v>
      </c>
      <c r="X225" s="19"/>
      <c r="Y225" s="19"/>
      <c r="Z225" s="19"/>
      <c r="AA225" s="23"/>
      <c r="AB225" s="19"/>
      <c r="AC225" s="24"/>
      <c r="AD225" s="34">
        <f t="shared" si="90"/>
        <v>0.3897604327872819</v>
      </c>
      <c r="AE225" s="34">
        <f t="shared" si="109"/>
        <v>-8.7799999999999994</v>
      </c>
      <c r="AF225" s="34"/>
      <c r="AG225" s="34"/>
      <c r="AH225" s="9"/>
    </row>
    <row r="226" spans="1:34">
      <c r="A226" s="7">
        <v>227750</v>
      </c>
      <c r="B226" s="8">
        <f t="shared" si="91"/>
        <v>-227.75</v>
      </c>
      <c r="C226" s="8">
        <f t="shared" si="93"/>
        <v>0.5</v>
      </c>
      <c r="D226" s="8">
        <v>-5.3</v>
      </c>
      <c r="G226" s="23">
        <f t="shared" si="94"/>
        <v>-226.64583507452664</v>
      </c>
      <c r="H226" s="23">
        <f t="shared" si="95"/>
        <v>-226.38804758229963</v>
      </c>
      <c r="I226" s="19">
        <f t="shared" si="98"/>
        <v>-6.5</v>
      </c>
      <c r="J226" s="19">
        <f t="shared" si="99"/>
        <v>-6.6000000000000005</v>
      </c>
      <c r="K226" s="23">
        <f t="shared" si="106"/>
        <v>-5.9111111111111105</v>
      </c>
      <c r="L226" s="23">
        <f t="shared" si="107"/>
        <v>-0.68888888888888999</v>
      </c>
      <c r="M226" s="49">
        <f t="shared" si="108"/>
        <v>-0.58888888888888946</v>
      </c>
      <c r="N226" s="24"/>
      <c r="O226" s="34">
        <f t="shared" si="89"/>
        <v>0.45091807030118447</v>
      </c>
      <c r="P226" s="34">
        <f t="shared" si="101"/>
        <v>-0.29899999999999999</v>
      </c>
      <c r="Q226" s="37"/>
      <c r="R226" s="40"/>
      <c r="S226" s="34"/>
      <c r="V226" s="23">
        <f t="shared" si="96"/>
        <v>3.8161829764191904</v>
      </c>
      <c r="W226" s="23">
        <f t="shared" si="97"/>
        <v>4.5895454531002251</v>
      </c>
      <c r="X226" s="19"/>
      <c r="Y226" s="19"/>
      <c r="Z226" s="19"/>
      <c r="AA226" s="23"/>
      <c r="AB226" s="19"/>
      <c r="AC226" s="24"/>
      <c r="AD226" s="34">
        <f t="shared" si="90"/>
        <v>0.89052739160918615</v>
      </c>
      <c r="AE226" s="34">
        <f t="shared" si="109"/>
        <v>-8.7799999999999994</v>
      </c>
      <c r="AF226" s="34"/>
      <c r="AG226" s="34"/>
      <c r="AH226" s="9"/>
    </row>
    <row r="227" spans="1:34">
      <c r="A227" s="7">
        <v>227250</v>
      </c>
      <c r="B227" s="8">
        <f t="shared" si="91"/>
        <v>-227.25</v>
      </c>
      <c r="C227" s="8">
        <f t="shared" si="93"/>
        <v>0.5</v>
      </c>
      <c r="D227" s="8">
        <v>-5.7</v>
      </c>
      <c r="G227" s="23">
        <f t="shared" si="94"/>
        <v>-226.13026009007262</v>
      </c>
      <c r="H227" s="23">
        <f t="shared" si="95"/>
        <v>-225.87247259784561</v>
      </c>
      <c r="I227" s="19">
        <f t="shared" si="98"/>
        <v>-6.9</v>
      </c>
      <c r="J227" s="19">
        <f t="shared" si="99"/>
        <v>-6.3</v>
      </c>
      <c r="K227" s="23">
        <f t="shared" si="106"/>
        <v>-5.9222222222222216</v>
      </c>
      <c r="L227" s="23">
        <f t="shared" si="107"/>
        <v>-0.37777777777777821</v>
      </c>
      <c r="M227" s="49">
        <f t="shared" si="108"/>
        <v>-0.97777777777777874</v>
      </c>
      <c r="N227" s="24"/>
      <c r="O227" s="34">
        <f t="shared" si="89"/>
        <v>0.91915322621878615</v>
      </c>
      <c r="P227" s="34">
        <f t="shared" si="101"/>
        <v>-0.29899999999999999</v>
      </c>
      <c r="Q227" s="37"/>
      <c r="R227" s="40"/>
      <c r="S227" s="34"/>
      <c r="V227" s="23">
        <f t="shared" si="96"/>
        <v>5.3629079297812403</v>
      </c>
      <c r="W227" s="23">
        <f t="shared" si="97"/>
        <v>6.1362704064622751</v>
      </c>
      <c r="X227" s="19"/>
      <c r="Y227" s="19"/>
      <c r="Z227" s="19"/>
      <c r="AA227" s="23"/>
      <c r="AB227" s="19"/>
      <c r="AC227" s="24"/>
      <c r="AD227" s="34">
        <f t="shared" si="90"/>
        <v>0.97460668678762574</v>
      </c>
      <c r="AE227" s="34">
        <f t="shared" si="109"/>
        <v>-8.7799999999999994</v>
      </c>
      <c r="AF227" s="34"/>
      <c r="AG227" s="34"/>
      <c r="AH227" s="9"/>
    </row>
    <row r="228" spans="1:34">
      <c r="A228" s="7">
        <v>226750</v>
      </c>
      <c r="B228" s="8">
        <f t="shared" si="91"/>
        <v>-226.75</v>
      </c>
      <c r="C228" s="8">
        <f t="shared" si="93"/>
        <v>0.5</v>
      </c>
      <c r="D228" s="8">
        <v>-6.4</v>
      </c>
      <c r="G228" s="23">
        <f t="shared" si="94"/>
        <v>-225.61468510561861</v>
      </c>
      <c r="H228" s="23">
        <f t="shared" si="95"/>
        <v>-225.3568976133916</v>
      </c>
      <c r="I228" s="19">
        <f t="shared" si="98"/>
        <v>-5.5</v>
      </c>
      <c r="J228" s="19">
        <f t="shared" si="99"/>
        <v>-6</v>
      </c>
      <c r="K228" s="23">
        <f t="shared" si="106"/>
        <v>-5.8666666666666663</v>
      </c>
      <c r="L228" s="23">
        <f t="shared" si="107"/>
        <v>-0.13333333333333375</v>
      </c>
      <c r="M228" s="49">
        <f t="shared" si="108"/>
        <v>0.36666666666666625</v>
      </c>
      <c r="N228" s="24"/>
      <c r="O228" s="34">
        <f t="shared" si="89"/>
        <v>0.9573063723383467</v>
      </c>
      <c r="P228" s="34">
        <f t="shared" si="101"/>
        <v>-0.29899999999999999</v>
      </c>
      <c r="Q228" s="37"/>
      <c r="R228" s="40"/>
      <c r="S228" s="34"/>
      <c r="V228" s="23">
        <f t="shared" si="96"/>
        <v>6.9096328831432903</v>
      </c>
      <c r="W228" s="23">
        <f t="shared" si="97"/>
        <v>7.682995359824325</v>
      </c>
      <c r="X228" s="19"/>
      <c r="Y228" s="19"/>
      <c r="Z228" s="19"/>
      <c r="AA228" s="23"/>
      <c r="AB228" s="19"/>
      <c r="AC228" s="24"/>
      <c r="AD228" s="34">
        <f t="shared" si="90"/>
        <v>0.60265668167132869</v>
      </c>
      <c r="AE228" s="34">
        <f t="shared" si="109"/>
        <v>-8.7799999999999994</v>
      </c>
      <c r="AF228" s="34"/>
      <c r="AG228" s="34"/>
      <c r="AH228" s="9"/>
    </row>
    <row r="229" spans="1:34">
      <c r="A229" s="7">
        <v>226250</v>
      </c>
      <c r="B229" s="8">
        <f t="shared" si="91"/>
        <v>-226.25</v>
      </c>
      <c r="C229" s="8">
        <f t="shared" si="93"/>
        <v>0.5</v>
      </c>
      <c r="D229" s="8">
        <v>-6.5</v>
      </c>
      <c r="G229" s="23">
        <f t="shared" si="94"/>
        <v>-225.09911012116459</v>
      </c>
      <c r="H229" s="23">
        <f t="shared" si="95"/>
        <v>-224.84132262893758</v>
      </c>
      <c r="I229" s="19">
        <f t="shared" si="98"/>
        <v>-5.6</v>
      </c>
      <c r="J229" s="19">
        <f t="shared" si="99"/>
        <v>-5.666666666666667</v>
      </c>
      <c r="K229" s="23">
        <f t="shared" si="106"/>
        <v>-5.7333333333333325</v>
      </c>
      <c r="L229" s="23">
        <f t="shared" si="107"/>
        <v>6.6666666666665542E-2</v>
      </c>
      <c r="M229" s="49">
        <f t="shared" si="108"/>
        <v>0.13333333333333286</v>
      </c>
      <c r="N229" s="24"/>
      <c r="O229" s="34">
        <f t="shared" si="89"/>
        <v>0.54752522756558808</v>
      </c>
      <c r="P229" s="34">
        <f t="shared" si="101"/>
        <v>-0.29899999999999999</v>
      </c>
      <c r="Q229" s="37"/>
      <c r="R229" s="40"/>
      <c r="S229" s="34"/>
      <c r="V229" s="23">
        <f t="shared" si="96"/>
        <v>8.4563578365053402</v>
      </c>
      <c r="W229" s="23">
        <f t="shared" si="97"/>
        <v>9.229720313186375</v>
      </c>
      <c r="X229" s="19"/>
      <c r="Y229" s="19"/>
      <c r="Z229" s="19"/>
      <c r="AA229" s="23"/>
      <c r="AB229" s="19"/>
      <c r="AC229" s="24"/>
      <c r="AD229" s="34">
        <f t="shared" si="90"/>
        <v>-5.1283082581939178E-2</v>
      </c>
      <c r="AE229" s="34">
        <f t="shared" si="109"/>
        <v>-8.7799999999999994</v>
      </c>
      <c r="AF229" s="34"/>
      <c r="AG229" s="34"/>
      <c r="AH229" s="9"/>
    </row>
    <row r="230" spans="1:34">
      <c r="A230" s="7">
        <v>225750</v>
      </c>
      <c r="B230" s="8">
        <f t="shared" si="91"/>
        <v>-225.75</v>
      </c>
      <c r="C230" s="8">
        <f t="shared" si="93"/>
        <v>0.5</v>
      </c>
      <c r="D230" s="8">
        <v>-6.9</v>
      </c>
      <c r="G230" s="23">
        <f t="shared" si="94"/>
        <v>-224.58353513671057</v>
      </c>
      <c r="H230" s="23">
        <f t="shared" si="95"/>
        <v>-224.32574764448356</v>
      </c>
      <c r="I230" s="19">
        <f t="shared" si="98"/>
        <v>-5.9</v>
      </c>
      <c r="J230" s="19">
        <f t="shared" si="99"/>
        <v>-5.666666666666667</v>
      </c>
      <c r="K230" s="23">
        <f t="shared" si="106"/>
        <v>-5.3888888888888884</v>
      </c>
      <c r="L230" s="23">
        <f t="shared" si="107"/>
        <v>-0.27777777777777857</v>
      </c>
      <c r="M230" s="49">
        <f t="shared" si="108"/>
        <v>-0.51111111111111196</v>
      </c>
      <c r="N230" s="24"/>
      <c r="O230" s="34">
        <f t="shared" si="89"/>
        <v>-0.11844905625024736</v>
      </c>
      <c r="P230" s="34">
        <f t="shared" si="101"/>
        <v>-0.29899999999999999</v>
      </c>
      <c r="Q230" s="37"/>
      <c r="R230" s="40"/>
      <c r="S230" s="34"/>
      <c r="V230" s="23"/>
      <c r="W230" s="23"/>
      <c r="X230" s="19"/>
      <c r="Y230" s="19"/>
      <c r="Z230" s="19"/>
      <c r="AA230" s="23"/>
      <c r="AB230" s="19"/>
      <c r="AC230" s="24"/>
      <c r="AD230" s="34"/>
      <c r="AE230" s="34"/>
      <c r="AF230" s="34"/>
      <c r="AG230" s="34"/>
      <c r="AH230" s="9"/>
    </row>
    <row r="231" spans="1:34">
      <c r="A231" s="7">
        <v>225250</v>
      </c>
      <c r="B231" s="8">
        <f t="shared" si="91"/>
        <v>-225.25</v>
      </c>
      <c r="C231" s="8">
        <f t="shared" si="93"/>
        <v>0.5</v>
      </c>
      <c r="D231" s="8">
        <v>-5.5</v>
      </c>
      <c r="G231" s="23">
        <f t="shared" si="94"/>
        <v>-224.06796015225655</v>
      </c>
      <c r="H231" s="23">
        <f t="shared" si="95"/>
        <v>-223.81017266002954</v>
      </c>
      <c r="I231" s="19">
        <f t="shared" si="98"/>
        <v>-5.5</v>
      </c>
      <c r="J231" s="19">
        <f t="shared" si="99"/>
        <v>-5.3999999999999995</v>
      </c>
      <c r="K231" s="23">
        <f t="shared" si="106"/>
        <v>-5.0777777777777775</v>
      </c>
      <c r="L231" s="23">
        <f t="shared" si="107"/>
        <v>-0.32222222222222197</v>
      </c>
      <c r="M231" s="49">
        <f t="shared" si="108"/>
        <v>-0.4222222222222225</v>
      </c>
      <c r="N231" s="24"/>
      <c r="O231" s="34">
        <f t="shared" si="89"/>
        <v>-0.72899971023192123</v>
      </c>
      <c r="P231" s="34">
        <f t="shared" si="101"/>
        <v>-0.29899999999999999</v>
      </c>
      <c r="Q231" s="37"/>
      <c r="R231" s="40"/>
      <c r="S231" s="34"/>
      <c r="V231" s="23"/>
      <c r="W231" s="23"/>
      <c r="X231" s="19"/>
      <c r="Y231" s="19"/>
      <c r="Z231" s="19"/>
      <c r="AA231" s="23"/>
      <c r="AB231" s="19"/>
      <c r="AC231" s="24"/>
      <c r="AD231" s="34"/>
      <c r="AE231" s="34"/>
      <c r="AF231" s="34"/>
      <c r="AG231" s="34"/>
      <c r="AH231" s="9"/>
    </row>
    <row r="232" spans="1:34">
      <c r="A232" s="7">
        <v>224750</v>
      </c>
      <c r="B232" s="8">
        <f t="shared" si="91"/>
        <v>-224.75</v>
      </c>
      <c r="C232" s="8">
        <f t="shared" si="93"/>
        <v>0.5</v>
      </c>
      <c r="D232" s="8">
        <v>-5.6</v>
      </c>
      <c r="G232" s="23">
        <f t="shared" si="94"/>
        <v>-223.55238516780253</v>
      </c>
      <c r="H232" s="23">
        <f t="shared" si="95"/>
        <v>-223.29459767557552</v>
      </c>
      <c r="I232" s="19">
        <f t="shared" si="98"/>
        <v>-4.8</v>
      </c>
      <c r="J232" s="19">
        <f t="shared" si="99"/>
        <v>-4.9333333333333336</v>
      </c>
      <c r="K232" s="23">
        <f t="shared" si="106"/>
        <v>-4.6888888888888891</v>
      </c>
      <c r="L232" s="23">
        <f t="shared" si="107"/>
        <v>-0.24444444444444446</v>
      </c>
      <c r="M232" s="49">
        <f t="shared" si="108"/>
        <v>-0.11111111111111072</v>
      </c>
      <c r="N232" s="24"/>
      <c r="O232" s="34">
        <f t="shared" si="89"/>
        <v>-0.99844329786678687</v>
      </c>
      <c r="P232" s="34">
        <f t="shared" si="101"/>
        <v>-0.29899999999999999</v>
      </c>
      <c r="Q232" s="37"/>
      <c r="R232" s="40"/>
      <c r="S232" s="34"/>
      <c r="V232" s="23"/>
      <c r="W232" s="23"/>
      <c r="X232" s="19"/>
      <c r="Y232" s="19"/>
      <c r="Z232" s="19"/>
      <c r="AA232" s="23"/>
      <c r="AB232" s="19"/>
      <c r="AC232" s="24"/>
      <c r="AD232" s="34"/>
      <c r="AE232" s="34"/>
      <c r="AF232" s="34"/>
      <c r="AG232" s="34"/>
      <c r="AH232" s="9"/>
    </row>
    <row r="233" spans="1:34">
      <c r="A233" s="7">
        <v>224250</v>
      </c>
      <c r="B233" s="8">
        <f t="shared" si="91"/>
        <v>-224.25</v>
      </c>
      <c r="C233" s="8">
        <f t="shared" si="93"/>
        <v>0.5</v>
      </c>
      <c r="D233" s="8">
        <v>-5.9</v>
      </c>
      <c r="G233" s="23">
        <f t="shared" si="94"/>
        <v>-223.03681018334851</v>
      </c>
      <c r="H233" s="23">
        <f t="shared" si="95"/>
        <v>-222.7790226911215</v>
      </c>
      <c r="I233" s="19">
        <f t="shared" si="98"/>
        <v>-4.5</v>
      </c>
      <c r="J233" s="19">
        <f t="shared" si="99"/>
        <v>-4.2</v>
      </c>
      <c r="K233" s="23">
        <f t="shared" si="106"/>
        <v>-4.4222222222222225</v>
      </c>
      <c r="L233" s="23">
        <f t="shared" si="107"/>
        <v>0.22222222222222232</v>
      </c>
      <c r="M233" s="49">
        <f t="shared" si="108"/>
        <v>-7.7777777777777501E-2</v>
      </c>
      <c r="N233" s="24"/>
      <c r="O233" s="34">
        <f t="shared" si="89"/>
        <v>-0.80070416996857041</v>
      </c>
      <c r="P233" s="34">
        <f t="shared" si="101"/>
        <v>-0.29899999999999999</v>
      </c>
      <c r="Q233" s="37"/>
      <c r="R233" s="40"/>
      <c r="S233" s="34"/>
      <c r="V233" s="23"/>
      <c r="W233" s="23"/>
      <c r="X233" s="19"/>
      <c r="Y233" s="19"/>
      <c r="Z233" s="19"/>
      <c r="AA233" s="23"/>
      <c r="AB233" s="19"/>
      <c r="AC233" s="24"/>
      <c r="AD233" s="34"/>
      <c r="AE233" s="34"/>
      <c r="AF233" s="34"/>
      <c r="AG233" s="34"/>
      <c r="AH233" s="9"/>
    </row>
    <row r="234" spans="1:34">
      <c r="A234" s="7">
        <v>223750</v>
      </c>
      <c r="B234" s="8">
        <f t="shared" si="91"/>
        <v>-223.75</v>
      </c>
      <c r="C234" s="8">
        <f t="shared" si="93"/>
        <v>0.5</v>
      </c>
      <c r="D234" s="8">
        <v>-5.5</v>
      </c>
      <c r="G234" s="23">
        <f t="shared" si="94"/>
        <v>-222.52123519889449</v>
      </c>
      <c r="H234" s="23">
        <f t="shared" si="95"/>
        <v>-222.26344770666748</v>
      </c>
      <c r="I234" s="19">
        <f t="shared" si="98"/>
        <v>-3.3</v>
      </c>
      <c r="J234" s="19">
        <f t="shared" si="99"/>
        <v>-3.8333333333333335</v>
      </c>
      <c r="K234" s="23">
        <f t="shared" si="106"/>
        <v>-4.0333333333333332</v>
      </c>
      <c r="L234" s="23">
        <f t="shared" si="107"/>
        <v>0.19999999999999973</v>
      </c>
      <c r="M234" s="49">
        <f t="shared" si="108"/>
        <v>0.73333333333333339</v>
      </c>
      <c r="N234" s="24"/>
      <c r="O234" s="34">
        <f t="shared" si="89"/>
        <v>-0.22830666210641062</v>
      </c>
      <c r="P234" s="34">
        <f t="shared" si="101"/>
        <v>-0.29899999999999999</v>
      </c>
      <c r="Q234" s="37"/>
      <c r="R234" s="40"/>
      <c r="S234" s="34"/>
      <c r="V234" s="23"/>
      <c r="W234" s="23"/>
      <c r="X234" s="19"/>
      <c r="Y234" s="19"/>
      <c r="Z234" s="19"/>
      <c r="AA234" s="23"/>
      <c r="AB234" s="19"/>
      <c r="AC234" s="24"/>
      <c r="AD234" s="34"/>
      <c r="AE234" s="34"/>
      <c r="AF234" s="34"/>
      <c r="AG234" s="34"/>
      <c r="AH234" s="9"/>
    </row>
    <row r="235" spans="1:34">
      <c r="A235" s="7">
        <v>223250</v>
      </c>
      <c r="B235" s="8">
        <f t="shared" si="91"/>
        <v>-223.25</v>
      </c>
      <c r="C235" s="8">
        <f t="shared" si="93"/>
        <v>0.5</v>
      </c>
      <c r="D235" s="8">
        <v>-4.8</v>
      </c>
      <c r="G235" s="23">
        <f t="shared" si="94"/>
        <v>-222.00566021444047</v>
      </c>
      <c r="H235" s="23">
        <f t="shared" si="95"/>
        <v>-221.74787272221346</v>
      </c>
      <c r="I235" s="19">
        <f t="shared" si="98"/>
        <v>-3.7</v>
      </c>
      <c r="J235" s="19">
        <f t="shared" si="99"/>
        <v>-3.4666666666666668</v>
      </c>
      <c r="K235" s="23">
        <f t="shared" si="106"/>
        <v>-3.5444444444444447</v>
      </c>
      <c r="L235" s="23">
        <f t="shared" si="107"/>
        <v>7.7777777777777946E-2</v>
      </c>
      <c r="M235" s="49">
        <f t="shared" si="108"/>
        <v>-0.15555555555555545</v>
      </c>
      <c r="N235" s="24"/>
      <c r="O235" s="34">
        <f t="shared" si="89"/>
        <v>0.45091807030126668</v>
      </c>
      <c r="P235" s="34">
        <f t="shared" si="101"/>
        <v>-0.29899999999999999</v>
      </c>
      <c r="Q235" s="37"/>
      <c r="R235" s="40"/>
      <c r="S235" s="34"/>
      <c r="V235" s="23"/>
      <c r="W235" s="23"/>
      <c r="X235" s="19"/>
      <c r="Y235" s="19"/>
      <c r="Z235" s="19"/>
      <c r="AA235" s="23"/>
      <c r="AB235" s="19"/>
      <c r="AC235" s="24"/>
      <c r="AD235" s="34"/>
      <c r="AE235" s="34"/>
      <c r="AF235" s="34"/>
      <c r="AG235" s="34"/>
      <c r="AH235" s="9"/>
    </row>
    <row r="236" spans="1:34">
      <c r="A236" s="7">
        <v>222750</v>
      </c>
      <c r="B236" s="8">
        <f t="shared" si="91"/>
        <v>-222.75</v>
      </c>
      <c r="C236" s="8">
        <f t="shared" si="93"/>
        <v>0.5</v>
      </c>
      <c r="D236" s="8">
        <v>-4.5</v>
      </c>
      <c r="G236" s="23">
        <f t="shared" si="94"/>
        <v>-221.49008522998645</v>
      </c>
      <c r="H236" s="23">
        <f t="shared" si="95"/>
        <v>-221.23229773775944</v>
      </c>
      <c r="I236" s="19">
        <f t="shared" si="98"/>
        <v>-3.4</v>
      </c>
      <c r="J236" s="19">
        <f t="shared" si="99"/>
        <v>-3.4</v>
      </c>
      <c r="K236" s="23">
        <f t="shared" si="106"/>
        <v>-3.1444444444444444</v>
      </c>
      <c r="L236" s="23">
        <f t="shared" si="107"/>
        <v>-0.25555555555555554</v>
      </c>
      <c r="M236" s="49">
        <f t="shared" si="108"/>
        <v>-0.25555555555555554</v>
      </c>
      <c r="N236" s="24"/>
      <c r="O236" s="34">
        <f t="shared" si="89"/>
        <v>0.91915322621877771</v>
      </c>
      <c r="P236" s="34">
        <f t="shared" si="101"/>
        <v>-0.29899999999999999</v>
      </c>
      <c r="Q236" s="37"/>
      <c r="R236" s="40"/>
      <c r="S236" s="34"/>
      <c r="V236" s="23"/>
      <c r="W236" s="23"/>
      <c r="X236" s="19"/>
      <c r="Y236" s="19"/>
      <c r="Z236" s="19"/>
      <c r="AA236" s="23"/>
      <c r="AB236" s="19"/>
      <c r="AC236" s="24"/>
      <c r="AD236" s="34"/>
      <c r="AE236" s="34"/>
      <c r="AF236" s="34"/>
      <c r="AG236" s="34"/>
      <c r="AH236" s="9"/>
    </row>
    <row r="237" spans="1:34">
      <c r="A237" s="7">
        <v>222250</v>
      </c>
      <c r="B237" s="8">
        <f t="shared" si="91"/>
        <v>-222.25</v>
      </c>
      <c r="C237" s="8">
        <f t="shared" si="93"/>
        <v>0.5</v>
      </c>
      <c r="D237" s="8">
        <v>-3.3</v>
      </c>
      <c r="G237" s="23">
        <f t="shared" si="94"/>
        <v>-220.97451024553243</v>
      </c>
      <c r="H237" s="23">
        <f t="shared" si="95"/>
        <v>-220.71672275330542</v>
      </c>
      <c r="I237" s="19">
        <f t="shared" si="98"/>
        <v>-3.1</v>
      </c>
      <c r="J237" s="19">
        <f t="shared" si="99"/>
        <v>-2.8666666666666667</v>
      </c>
      <c r="K237" s="23">
        <f t="shared" si="106"/>
        <v>-2.7222222222222223</v>
      </c>
      <c r="L237" s="23">
        <f t="shared" si="107"/>
        <v>-0.14444444444444438</v>
      </c>
      <c r="M237" s="49">
        <f t="shared" si="108"/>
        <v>-0.37777777777777777</v>
      </c>
      <c r="N237" s="24"/>
      <c r="O237" s="34">
        <f t="shared" si="89"/>
        <v>0.95730637233833649</v>
      </c>
      <c r="P237" s="34">
        <f t="shared" si="101"/>
        <v>-0.29899999999999999</v>
      </c>
      <c r="Q237" s="37"/>
      <c r="R237" s="40"/>
      <c r="S237" s="34"/>
      <c r="V237" s="23"/>
      <c r="W237" s="23"/>
      <c r="X237" s="19"/>
      <c r="Y237" s="19"/>
      <c r="Z237" s="19"/>
      <c r="AA237" s="23"/>
      <c r="AB237" s="19"/>
      <c r="AC237" s="24"/>
      <c r="AD237" s="34"/>
      <c r="AE237" s="34"/>
      <c r="AF237" s="34"/>
      <c r="AG237" s="34"/>
      <c r="AH237" s="9"/>
    </row>
    <row r="238" spans="1:34">
      <c r="A238" s="7">
        <v>221750</v>
      </c>
      <c r="B238" s="8">
        <f t="shared" si="91"/>
        <v>-221.75</v>
      </c>
      <c r="C238" s="8">
        <f t="shared" si="93"/>
        <v>0.5</v>
      </c>
      <c r="D238" s="8">
        <v>-3.7</v>
      </c>
      <c r="G238" s="23">
        <f t="shared" si="94"/>
        <v>-220.45893526107841</v>
      </c>
      <c r="H238" s="23">
        <f t="shared" si="95"/>
        <v>-220.2011477688514</v>
      </c>
      <c r="I238" s="19">
        <f t="shared" si="98"/>
        <v>-2.1</v>
      </c>
      <c r="J238" s="19">
        <f t="shared" si="99"/>
        <v>-2.2333333333333334</v>
      </c>
      <c r="K238" s="23">
        <f t="shared" si="106"/>
        <v>-2.1111111111111112</v>
      </c>
      <c r="L238" s="23">
        <f t="shared" si="107"/>
        <v>-0.12222222222222223</v>
      </c>
      <c r="M238" s="49">
        <f t="shared" si="108"/>
        <v>1.1111111111111072E-2</v>
      </c>
      <c r="N238" s="24"/>
      <c r="O238" s="34">
        <f t="shared" si="89"/>
        <v>0.54752522756555855</v>
      </c>
      <c r="P238" s="34">
        <f t="shared" si="101"/>
        <v>-0.29899999999999999</v>
      </c>
      <c r="Q238" s="37"/>
      <c r="R238" s="40"/>
      <c r="S238" s="34"/>
      <c r="V238" s="23"/>
      <c r="W238" s="23"/>
      <c r="X238" s="19"/>
      <c r="Y238" s="19"/>
      <c r="Z238" s="19"/>
      <c r="AA238" s="23"/>
      <c r="AB238" s="19"/>
      <c r="AC238" s="24"/>
      <c r="AD238" s="34"/>
      <c r="AE238" s="34"/>
      <c r="AF238" s="34"/>
      <c r="AG238" s="34"/>
      <c r="AH238" s="9"/>
    </row>
    <row r="239" spans="1:34">
      <c r="A239" s="7">
        <v>221250</v>
      </c>
      <c r="B239" s="8">
        <f t="shared" si="91"/>
        <v>-221.25</v>
      </c>
      <c r="C239" s="8">
        <f t="shared" si="93"/>
        <v>0.5</v>
      </c>
      <c r="D239" s="8">
        <v>-3.4</v>
      </c>
      <c r="G239" s="23">
        <f t="shared" si="94"/>
        <v>-219.94336027662439</v>
      </c>
      <c r="H239" s="23">
        <f t="shared" si="95"/>
        <v>-219.68557278439738</v>
      </c>
      <c r="I239" s="19">
        <f t="shared" si="98"/>
        <v>-1.5</v>
      </c>
      <c r="J239" s="19">
        <f t="shared" si="99"/>
        <v>-1.8333333333333333</v>
      </c>
      <c r="K239" s="23">
        <f t="shared" si="106"/>
        <v>-1.5333333333333332</v>
      </c>
      <c r="L239" s="23">
        <f t="shared" si="107"/>
        <v>-0.30000000000000004</v>
      </c>
      <c r="M239" s="49">
        <f t="shared" si="108"/>
        <v>3.3333333333333215E-2</v>
      </c>
      <c r="N239" s="24"/>
      <c r="O239" s="34">
        <f t="shared" si="89"/>
        <v>-0.11844905625028239</v>
      </c>
      <c r="P239" s="34">
        <f t="shared" si="101"/>
        <v>-0.29899999999999999</v>
      </c>
      <c r="Q239" s="37"/>
      <c r="R239" s="40"/>
      <c r="S239" s="34"/>
      <c r="V239" s="23"/>
      <c r="W239" s="23"/>
      <c r="X239" s="19"/>
      <c r="Y239" s="19"/>
      <c r="Z239" s="19"/>
      <c r="AA239" s="23"/>
      <c r="AB239" s="19"/>
      <c r="AC239" s="24"/>
      <c r="AD239" s="34"/>
      <c r="AE239" s="34"/>
      <c r="AF239" s="34"/>
      <c r="AG239" s="34"/>
      <c r="AH239" s="9"/>
    </row>
    <row r="240" spans="1:34">
      <c r="A240" s="7">
        <v>220750</v>
      </c>
      <c r="B240" s="8">
        <f t="shared" si="91"/>
        <v>-220.75</v>
      </c>
      <c r="C240" s="8">
        <f t="shared" si="93"/>
        <v>0.5</v>
      </c>
      <c r="D240" s="8">
        <v>-3.1</v>
      </c>
      <c r="G240" s="23">
        <f t="shared" si="94"/>
        <v>-219.42778529217037</v>
      </c>
      <c r="H240" s="23">
        <f t="shared" si="95"/>
        <v>-219.16999779994336</v>
      </c>
      <c r="I240" s="19">
        <f t="shared" si="98"/>
        <v>-1.9</v>
      </c>
      <c r="J240" s="19">
        <f t="shared" si="99"/>
        <v>-1.4666666666666668</v>
      </c>
      <c r="K240" s="23">
        <f t="shared" si="106"/>
        <v>-0.97777777777777763</v>
      </c>
      <c r="L240" s="23">
        <f t="shared" si="107"/>
        <v>-0.48888888888888915</v>
      </c>
      <c r="M240" s="49">
        <f t="shared" si="108"/>
        <v>-0.92222222222222228</v>
      </c>
      <c r="N240" s="24"/>
      <c r="O240" s="34">
        <f t="shared" si="89"/>
        <v>-0.72899971023194543</v>
      </c>
      <c r="P240" s="34">
        <f t="shared" si="101"/>
        <v>-0.29899999999999999</v>
      </c>
      <c r="Q240" s="37"/>
      <c r="R240" s="40"/>
      <c r="S240" s="34"/>
      <c r="V240" s="23"/>
      <c r="W240" s="23"/>
      <c r="X240" s="19"/>
      <c r="Y240" s="19"/>
      <c r="Z240" s="19"/>
      <c r="AA240" s="23"/>
      <c r="AB240" s="19"/>
      <c r="AC240" s="24"/>
      <c r="AD240" s="34"/>
      <c r="AE240" s="34"/>
      <c r="AF240" s="34"/>
      <c r="AG240" s="34"/>
      <c r="AH240" s="9"/>
    </row>
    <row r="241" spans="1:34">
      <c r="A241" s="7">
        <v>220250</v>
      </c>
      <c r="B241" s="8">
        <f t="shared" si="91"/>
        <v>-220.25</v>
      </c>
      <c r="C241" s="8">
        <f t="shared" si="93"/>
        <v>0.5</v>
      </c>
      <c r="D241" s="8">
        <v>-2.1</v>
      </c>
      <c r="G241" s="23">
        <f t="shared" si="94"/>
        <v>-218.91221030771635</v>
      </c>
      <c r="H241" s="23">
        <f t="shared" si="95"/>
        <v>-218.65442281548934</v>
      </c>
      <c r="I241" s="19">
        <f t="shared" si="98"/>
        <v>-1</v>
      </c>
      <c r="J241" s="19">
        <f t="shared" si="99"/>
        <v>-0.6333333333333333</v>
      </c>
      <c r="K241" s="23">
        <f t="shared" si="106"/>
        <v>-0.57777777777777772</v>
      </c>
      <c r="L241" s="23">
        <f t="shared" si="107"/>
        <v>-5.555555555555558E-2</v>
      </c>
      <c r="M241" s="49">
        <f t="shared" si="108"/>
        <v>-0.42222222222222228</v>
      </c>
      <c r="N241" s="24"/>
      <c r="O241" s="34">
        <f t="shared" si="89"/>
        <v>-0.99844329786678565</v>
      </c>
      <c r="P241" s="34">
        <f t="shared" si="101"/>
        <v>-0.29899999999999999</v>
      </c>
      <c r="Q241" s="37"/>
      <c r="R241" s="40"/>
      <c r="S241" s="34"/>
      <c r="V241" s="23"/>
      <c r="W241" s="23"/>
      <c r="X241" s="19"/>
      <c r="Y241" s="19"/>
      <c r="Z241" s="19"/>
      <c r="AA241" s="23"/>
      <c r="AB241" s="19"/>
      <c r="AC241" s="24"/>
      <c r="AD241" s="34"/>
      <c r="AE241" s="34"/>
      <c r="AF241" s="34"/>
      <c r="AG241" s="34"/>
      <c r="AH241" s="9"/>
    </row>
    <row r="242" spans="1:34">
      <c r="A242" s="7">
        <v>219750</v>
      </c>
      <c r="B242" s="8">
        <f t="shared" si="91"/>
        <v>-219.75</v>
      </c>
      <c r="C242" s="8">
        <f t="shared" si="93"/>
        <v>0.5</v>
      </c>
      <c r="D242" s="8">
        <v>-1.5</v>
      </c>
      <c r="G242" s="23">
        <f t="shared" si="94"/>
        <v>-218.39663532326233</v>
      </c>
      <c r="H242" s="23">
        <f t="shared" si="95"/>
        <v>-218.13884783103532</v>
      </c>
      <c r="I242" s="19">
        <f t="shared" si="98"/>
        <v>1</v>
      </c>
      <c r="J242" s="19">
        <f t="shared" si="99"/>
        <v>0.6333333333333333</v>
      </c>
      <c r="K242" s="23">
        <f t="shared" si="106"/>
        <v>-0.31111111111111112</v>
      </c>
      <c r="L242" s="23">
        <f t="shared" si="107"/>
        <v>0.94444444444444442</v>
      </c>
      <c r="M242" s="49">
        <f t="shared" si="108"/>
        <v>1.3111111111111111</v>
      </c>
      <c r="N242" s="24"/>
      <c r="O242" s="34">
        <f t="shared" si="89"/>
        <v>-0.80070416996851523</v>
      </c>
      <c r="P242" s="34">
        <f t="shared" si="101"/>
        <v>-0.29899999999999999</v>
      </c>
      <c r="Q242" s="37"/>
      <c r="R242" s="40"/>
      <c r="S242" s="34"/>
      <c r="V242" s="23"/>
      <c r="W242" s="23"/>
      <c r="X242" s="19"/>
      <c r="Y242" s="19"/>
      <c r="Z242" s="19"/>
      <c r="AA242" s="23"/>
      <c r="AB242" s="19"/>
      <c r="AC242" s="24"/>
      <c r="AD242" s="34"/>
      <c r="AE242" s="34"/>
      <c r="AF242" s="34"/>
      <c r="AG242" s="34"/>
      <c r="AH242" s="9"/>
    </row>
    <row r="243" spans="1:34">
      <c r="A243" s="7">
        <v>219250</v>
      </c>
      <c r="B243" s="8">
        <f t="shared" si="91"/>
        <v>-219.25</v>
      </c>
      <c r="C243" s="8">
        <f t="shared" si="93"/>
        <v>0.5</v>
      </c>
      <c r="D243" s="8">
        <v>-1.9</v>
      </c>
      <c r="G243" s="23">
        <f t="shared" si="94"/>
        <v>-217.88106033880831</v>
      </c>
      <c r="H243" s="23">
        <f t="shared" si="95"/>
        <v>-217.6232728465813</v>
      </c>
      <c r="I243" s="19">
        <f t="shared" si="98"/>
        <v>1.9</v>
      </c>
      <c r="J243" s="19">
        <f t="shared" si="99"/>
        <v>1.4000000000000001</v>
      </c>
      <c r="K243" s="23">
        <f t="shared" si="106"/>
        <v>-0.20000000000000007</v>
      </c>
      <c r="L243" s="23">
        <f t="shared" si="107"/>
        <v>1.6</v>
      </c>
      <c r="M243" s="49">
        <f t="shared" si="108"/>
        <v>2.1</v>
      </c>
      <c r="N243" s="24"/>
      <c r="O243" s="34">
        <f t="shared" si="89"/>
        <v>-0.22830666210637626</v>
      </c>
      <c r="P243" s="34">
        <f t="shared" si="101"/>
        <v>-0.29899999999999999</v>
      </c>
      <c r="Q243" s="37"/>
      <c r="R243" s="40"/>
      <c r="S243" s="34"/>
      <c r="V243" s="23"/>
      <c r="W243" s="23"/>
      <c r="X243" s="19"/>
      <c r="Y243" s="19"/>
      <c r="Z243" s="19"/>
      <c r="AA243" s="23"/>
      <c r="AB243" s="19"/>
      <c r="AC243" s="24"/>
      <c r="AD243" s="34"/>
      <c r="AE243" s="34"/>
      <c r="AF243" s="34"/>
      <c r="AG243" s="34"/>
      <c r="AH243" s="9"/>
    </row>
    <row r="244" spans="1:34">
      <c r="A244" s="7">
        <v>218750</v>
      </c>
      <c r="B244" s="8">
        <f t="shared" si="91"/>
        <v>-218.75</v>
      </c>
      <c r="C244" s="8">
        <f t="shared" si="93"/>
        <v>0.5</v>
      </c>
      <c r="D244" s="8">
        <v>-1</v>
      </c>
      <c r="G244" s="23">
        <f t="shared" si="94"/>
        <v>-217.36548535435429</v>
      </c>
      <c r="H244" s="23">
        <f t="shared" si="95"/>
        <v>-217.10769786212728</v>
      </c>
      <c r="I244" s="19">
        <f t="shared" si="98"/>
        <v>1.3</v>
      </c>
      <c r="J244" s="19">
        <f t="shared" si="99"/>
        <v>1.1333333333333335</v>
      </c>
      <c r="K244" s="23">
        <f t="shared" si="106"/>
        <v>-2.2222222222222227E-2</v>
      </c>
      <c r="L244" s="23">
        <f t="shared" si="107"/>
        <v>1.1555555555555557</v>
      </c>
      <c r="M244" s="49">
        <f t="shared" si="108"/>
        <v>1.3222222222222222</v>
      </c>
      <c r="N244" s="24"/>
      <c r="O244" s="34">
        <f t="shared" si="89"/>
        <v>0.45091807030124748</v>
      </c>
      <c r="P244" s="34">
        <f t="shared" si="101"/>
        <v>-0.29899999999999999</v>
      </c>
      <c r="Q244" s="37"/>
      <c r="R244" s="40"/>
      <c r="S244" s="34"/>
    </row>
    <row r="245" spans="1:34">
      <c r="A245" s="7">
        <v>218250</v>
      </c>
      <c r="B245" s="8">
        <f t="shared" si="91"/>
        <v>-218.25</v>
      </c>
      <c r="C245" s="8">
        <f t="shared" si="93"/>
        <v>0.5</v>
      </c>
      <c r="D245" s="8">
        <v>1</v>
      </c>
      <c r="G245" s="23">
        <f t="shared" si="94"/>
        <v>-216.84991036990027</v>
      </c>
      <c r="H245" s="23">
        <f t="shared" si="95"/>
        <v>-216.59212287767326</v>
      </c>
      <c r="I245" s="19">
        <f t="shared" si="98"/>
        <v>0.2</v>
      </c>
      <c r="J245" s="19">
        <f t="shared" si="99"/>
        <v>0.26666666666666666</v>
      </c>
      <c r="K245" s="23">
        <f t="shared" si="106"/>
        <v>0.11111111111111113</v>
      </c>
      <c r="L245" s="23">
        <f t="shared" si="107"/>
        <v>0.15555555555555553</v>
      </c>
      <c r="M245" s="49">
        <f t="shared" si="108"/>
        <v>8.8888888888888878E-2</v>
      </c>
      <c r="N245" s="24"/>
      <c r="O245" s="34">
        <f t="shared" si="89"/>
        <v>0.91915322621881401</v>
      </c>
      <c r="P245" s="34">
        <f t="shared" si="101"/>
        <v>-0.29899999999999999</v>
      </c>
      <c r="Q245" s="37"/>
      <c r="R245" s="40"/>
      <c r="S245" s="34"/>
    </row>
    <row r="246" spans="1:34">
      <c r="A246" s="7">
        <v>217750</v>
      </c>
      <c r="B246" s="8">
        <f t="shared" si="91"/>
        <v>-217.75</v>
      </c>
      <c r="C246" s="8">
        <f t="shared" si="93"/>
        <v>0.5</v>
      </c>
      <c r="D246" s="8">
        <v>1.9</v>
      </c>
      <c r="G246" s="23">
        <f t="shared" si="94"/>
        <v>-216.33433538544625</v>
      </c>
      <c r="H246" s="23">
        <f t="shared" si="95"/>
        <v>-216.07654789321924</v>
      </c>
      <c r="I246" s="19">
        <f t="shared" si="98"/>
        <v>-0.7</v>
      </c>
      <c r="J246" s="19">
        <f t="shared" si="99"/>
        <v>-0.53333333333333333</v>
      </c>
      <c r="K246" s="23">
        <f t="shared" si="106"/>
        <v>0</v>
      </c>
      <c r="L246" s="23">
        <f t="shared" si="107"/>
        <v>-0.53333333333333333</v>
      </c>
      <c r="M246" s="49">
        <f t="shared" si="108"/>
        <v>-0.7</v>
      </c>
      <c r="N246" s="24"/>
      <c r="O246" s="34">
        <f t="shared" si="89"/>
        <v>0.95730637233832638</v>
      </c>
      <c r="P246" s="34">
        <f t="shared" si="101"/>
        <v>-0.29899999999999999</v>
      </c>
      <c r="Q246" s="37"/>
      <c r="R246" s="40"/>
      <c r="S246" s="34"/>
    </row>
    <row r="247" spans="1:34">
      <c r="A247" s="7">
        <v>217250</v>
      </c>
      <c r="B247" s="8">
        <f t="shared" si="91"/>
        <v>-217.25</v>
      </c>
      <c r="C247" s="8">
        <f t="shared" si="93"/>
        <v>0.5</v>
      </c>
      <c r="D247" s="8">
        <v>1.3</v>
      </c>
      <c r="G247" s="23">
        <f t="shared" si="94"/>
        <v>-215.81876040099223</v>
      </c>
      <c r="H247" s="23">
        <f t="shared" si="95"/>
        <v>-215.56097290876522</v>
      </c>
      <c r="I247" s="19">
        <f t="shared" si="98"/>
        <v>-1.1000000000000001</v>
      </c>
      <c r="J247" s="19">
        <f t="shared" si="99"/>
        <v>-0.56666666666666665</v>
      </c>
      <c r="K247" s="23">
        <f t="shared" si="106"/>
        <v>-0.17222222222222219</v>
      </c>
      <c r="L247" s="23">
        <f t="shared" si="107"/>
        <v>-0.39444444444444449</v>
      </c>
      <c r="M247" s="49">
        <f t="shared" si="108"/>
        <v>-0.92777777777777792</v>
      </c>
      <c r="N247" s="24"/>
      <c r="O247" s="34">
        <f t="shared" si="89"/>
        <v>0.54752522756552902</v>
      </c>
      <c r="P247" s="34">
        <f t="shared" si="101"/>
        <v>-0.29899999999999999</v>
      </c>
      <c r="Q247" s="37"/>
      <c r="R247" s="40"/>
      <c r="S247" s="34"/>
    </row>
    <row r="248" spans="1:34">
      <c r="A248" s="7">
        <v>216750</v>
      </c>
      <c r="B248" s="8">
        <f t="shared" si="91"/>
        <v>-216.75</v>
      </c>
      <c r="C248" s="8">
        <f t="shared" si="93"/>
        <v>0.5</v>
      </c>
      <c r="D248" s="8">
        <v>0.2</v>
      </c>
      <c r="G248" s="23">
        <f t="shared" si="94"/>
        <v>-215.30318541653821</v>
      </c>
      <c r="H248" s="23">
        <f t="shared" si="95"/>
        <v>-215.0453979243112</v>
      </c>
      <c r="I248" s="19">
        <f t="shared" si="98"/>
        <v>0.1</v>
      </c>
      <c r="J248" s="19">
        <f t="shared" si="99"/>
        <v>-0.56666666666666665</v>
      </c>
      <c r="K248" s="23">
        <f t="shared" si="106"/>
        <v>-0.64999999999999991</v>
      </c>
      <c r="L248" s="23">
        <f t="shared" si="107"/>
        <v>8.3333333333333259E-2</v>
      </c>
      <c r="M248" s="49">
        <f t="shared" si="108"/>
        <v>0.74999999999999989</v>
      </c>
      <c r="N248" s="24"/>
      <c r="O248" s="34">
        <f t="shared" si="89"/>
        <v>-0.11844905625031743</v>
      </c>
      <c r="P248" s="34">
        <f t="shared" si="101"/>
        <v>-0.29899999999999999</v>
      </c>
      <c r="Q248" s="37"/>
      <c r="R248" s="40"/>
      <c r="S248" s="34"/>
    </row>
    <row r="249" spans="1:34">
      <c r="A249" s="7">
        <v>216250</v>
      </c>
      <c r="B249" s="8">
        <f t="shared" si="91"/>
        <v>-216.25</v>
      </c>
      <c r="C249" s="8">
        <f t="shared" si="93"/>
        <v>0.5</v>
      </c>
      <c r="D249" s="8">
        <v>-0.7</v>
      </c>
      <c r="G249" s="23">
        <f t="shared" si="94"/>
        <v>-214.78761043208419</v>
      </c>
      <c r="H249" s="23">
        <f t="shared" si="95"/>
        <v>-214.52982293985718</v>
      </c>
      <c r="I249" s="19">
        <f t="shared" si="98"/>
        <v>-0.7</v>
      </c>
      <c r="J249" s="19">
        <f t="shared" si="99"/>
        <v>-0.8666666666666667</v>
      </c>
      <c r="K249" s="23">
        <f t="shared" si="106"/>
        <v>-0.97222222222222221</v>
      </c>
      <c r="L249" s="23">
        <f t="shared" si="107"/>
        <v>0.10555555555555551</v>
      </c>
      <c r="M249" s="49">
        <f t="shared" si="108"/>
        <v>0.27222222222222225</v>
      </c>
      <c r="N249" s="24"/>
      <c r="O249" s="34">
        <f t="shared" si="89"/>
        <v>-0.72899971023196952</v>
      </c>
      <c r="P249" s="34">
        <f t="shared" si="101"/>
        <v>-0.29899999999999999</v>
      </c>
      <c r="Q249" s="37"/>
      <c r="R249" s="40"/>
      <c r="S249" s="34"/>
    </row>
    <row r="250" spans="1:34">
      <c r="A250" s="7">
        <v>215750</v>
      </c>
      <c r="B250" s="8">
        <f t="shared" si="91"/>
        <v>-215.75</v>
      </c>
      <c r="C250" s="8">
        <f t="shared" si="93"/>
        <v>0.5</v>
      </c>
      <c r="D250" s="8">
        <v>-1.1000000000000001</v>
      </c>
      <c r="G250" s="23">
        <f t="shared" si="94"/>
        <v>-214.27203544763017</v>
      </c>
      <c r="H250" s="23">
        <f t="shared" si="95"/>
        <v>-214.01424795540316</v>
      </c>
      <c r="I250" s="19">
        <f t="shared" si="98"/>
        <v>-2</v>
      </c>
      <c r="J250" s="19">
        <f t="shared" si="99"/>
        <v>-1.0833333333333333</v>
      </c>
      <c r="K250" s="23">
        <f t="shared" si="106"/>
        <v>-1.1722222222222221</v>
      </c>
      <c r="L250" s="23">
        <f t="shared" si="107"/>
        <v>8.8888888888888795E-2</v>
      </c>
      <c r="M250" s="49">
        <f t="shared" si="108"/>
        <v>-0.82777777777777795</v>
      </c>
      <c r="N250" s="24"/>
      <c r="O250" s="34">
        <f t="shared" si="89"/>
        <v>-0.99844329786678765</v>
      </c>
      <c r="P250" s="34">
        <f t="shared" si="101"/>
        <v>-0.29899999999999999</v>
      </c>
      <c r="Q250" s="37"/>
      <c r="R250" s="40"/>
      <c r="S250" s="34"/>
    </row>
    <row r="251" spans="1:34">
      <c r="A251" s="7">
        <v>215250</v>
      </c>
      <c r="B251" s="8">
        <f t="shared" si="91"/>
        <v>-215.25</v>
      </c>
      <c r="C251" s="8">
        <f t="shared" si="93"/>
        <v>0.5</v>
      </c>
      <c r="D251" s="8">
        <v>0.1</v>
      </c>
      <c r="G251" s="23">
        <f t="shared" si="94"/>
        <v>-213.75646046317615</v>
      </c>
      <c r="H251" s="23">
        <f t="shared" si="95"/>
        <v>-213.49867297094914</v>
      </c>
      <c r="I251" s="19">
        <f t="shared" si="98"/>
        <v>-0.54999999999999993</v>
      </c>
      <c r="J251" s="19">
        <f t="shared" si="99"/>
        <v>-1.6499999999999997</v>
      </c>
      <c r="K251" s="23">
        <f t="shared" si="106"/>
        <v>-1.3833333333333333</v>
      </c>
      <c r="L251" s="23">
        <f t="shared" si="107"/>
        <v>-0.26666666666666639</v>
      </c>
      <c r="M251" s="49">
        <f t="shared" si="108"/>
        <v>0.83333333333333337</v>
      </c>
      <c r="N251" s="24"/>
      <c r="O251" s="34">
        <f t="shared" si="89"/>
        <v>-0.80070416996849414</v>
      </c>
      <c r="P251" s="34">
        <f t="shared" si="101"/>
        <v>-0.29899999999999999</v>
      </c>
      <c r="Q251" s="37"/>
      <c r="R251" s="40"/>
      <c r="S251" s="34"/>
    </row>
    <row r="252" spans="1:34">
      <c r="A252" s="7">
        <v>214750</v>
      </c>
      <c r="B252" s="8">
        <f t="shared" si="91"/>
        <v>-214.75</v>
      </c>
      <c r="C252" s="8">
        <f t="shared" si="93"/>
        <v>0.5</v>
      </c>
      <c r="D252" s="8">
        <v>-0.7</v>
      </c>
      <c r="G252" s="23">
        <f t="shared" si="94"/>
        <v>-213.24088547872213</v>
      </c>
      <c r="H252" s="23">
        <f t="shared" si="95"/>
        <v>-212.98309798649512</v>
      </c>
      <c r="I252" s="19">
        <f t="shared" si="98"/>
        <v>-2.4</v>
      </c>
      <c r="J252" s="19">
        <f t="shared" si="99"/>
        <v>-1.5166666666666666</v>
      </c>
      <c r="K252" s="23">
        <f t="shared" si="106"/>
        <v>-1.5388888888888888</v>
      </c>
      <c r="L252" s="23">
        <f t="shared" si="107"/>
        <v>2.2222222222222143E-2</v>
      </c>
      <c r="M252" s="49">
        <f t="shared" si="108"/>
        <v>-0.86111111111111116</v>
      </c>
      <c r="N252" s="24"/>
      <c r="O252" s="34">
        <f t="shared" si="89"/>
        <v>-0.22830666210634193</v>
      </c>
      <c r="P252" s="34">
        <f t="shared" si="101"/>
        <v>-0.29899999999999999</v>
      </c>
      <c r="Q252" s="37"/>
      <c r="R252" s="40"/>
      <c r="S252" s="34"/>
    </row>
    <row r="253" spans="1:34">
      <c r="A253" s="7">
        <v>214250</v>
      </c>
      <c r="B253" s="8">
        <f t="shared" si="91"/>
        <v>-214.25</v>
      </c>
      <c r="C253" s="8">
        <f t="shared" si="93"/>
        <v>0.5</v>
      </c>
      <c r="D253" s="8">
        <v>-2</v>
      </c>
      <c r="G253" s="23">
        <f t="shared" si="94"/>
        <v>-212.72531049426811</v>
      </c>
      <c r="H253" s="23">
        <f t="shared" si="95"/>
        <v>-212.4675230020411</v>
      </c>
      <c r="I253" s="19">
        <f t="shared" si="98"/>
        <v>-1.6</v>
      </c>
      <c r="J253" s="19">
        <f t="shared" si="99"/>
        <v>-1.8666666666666665</v>
      </c>
      <c r="K253" s="23">
        <f t="shared" si="106"/>
        <v>-1.7833333333333334</v>
      </c>
      <c r="L253" s="23">
        <f t="shared" si="107"/>
        <v>-8.3333333333333037E-2</v>
      </c>
      <c r="M253" s="49">
        <f t="shared" si="108"/>
        <v>0.18333333333333335</v>
      </c>
      <c r="N253" s="24"/>
      <c r="O253" s="34">
        <f t="shared" si="89"/>
        <v>0.45091807030132969</v>
      </c>
      <c r="P253" s="34">
        <f t="shared" si="101"/>
        <v>-0.29899999999999999</v>
      </c>
      <c r="Q253" s="37"/>
      <c r="R253" s="40"/>
      <c r="S253" s="34"/>
    </row>
    <row r="254" spans="1:34">
      <c r="A254" s="7">
        <v>213750</v>
      </c>
      <c r="B254" s="8">
        <f t="shared" si="91"/>
        <v>-213.75</v>
      </c>
      <c r="C254" s="8">
        <f t="shared" si="93"/>
        <v>0.5</v>
      </c>
      <c r="D254" s="8">
        <v>0.3</v>
      </c>
      <c r="G254" s="23">
        <f t="shared" si="94"/>
        <v>-212.2097355098141</v>
      </c>
      <c r="H254" s="23">
        <f t="shared" si="95"/>
        <v>-211.95194801758709</v>
      </c>
      <c r="I254" s="19">
        <f t="shared" si="98"/>
        <v>-1.6</v>
      </c>
      <c r="J254" s="19">
        <f t="shared" si="99"/>
        <v>-1.9333333333333336</v>
      </c>
      <c r="K254" s="23">
        <f t="shared" si="106"/>
        <v>-2.083333333333333</v>
      </c>
      <c r="L254" s="23">
        <f t="shared" si="107"/>
        <v>0.14999999999999947</v>
      </c>
      <c r="M254" s="49">
        <f t="shared" si="108"/>
        <v>0.48333333333333295</v>
      </c>
      <c r="N254" s="24"/>
      <c r="O254" s="34">
        <f t="shared" si="89"/>
        <v>0.91915322621882789</v>
      </c>
      <c r="P254" s="34">
        <f t="shared" si="101"/>
        <v>-0.29899999999999999</v>
      </c>
      <c r="Q254" s="37"/>
      <c r="R254" s="40"/>
      <c r="S254" s="34"/>
    </row>
    <row r="255" spans="1:34">
      <c r="A255" s="7">
        <v>213250</v>
      </c>
      <c r="B255" s="8">
        <f t="shared" si="91"/>
        <v>-213.25</v>
      </c>
      <c r="C255" s="8">
        <f t="shared" si="93"/>
        <v>0.5</v>
      </c>
      <c r="D255" s="8">
        <v>-1.4</v>
      </c>
      <c r="G255" s="23">
        <f t="shared" si="94"/>
        <v>-211.69416052536008</v>
      </c>
      <c r="H255" s="23">
        <f t="shared" si="95"/>
        <v>-211.43637303313307</v>
      </c>
      <c r="I255" s="19">
        <f t="shared" si="98"/>
        <v>-2.6</v>
      </c>
      <c r="J255" s="19">
        <f t="shared" si="99"/>
        <v>-2.2333333333333334</v>
      </c>
      <c r="K255" s="23">
        <f t="shared" si="106"/>
        <v>-2.2388888888888889</v>
      </c>
      <c r="L255" s="23">
        <f t="shared" si="107"/>
        <v>5.5555555555555358E-3</v>
      </c>
      <c r="M255" s="49">
        <f t="shared" si="108"/>
        <v>-0.36111111111111116</v>
      </c>
      <c r="N255" s="24"/>
      <c r="O255" s="34">
        <f t="shared" si="89"/>
        <v>0.95730637233831617</v>
      </c>
      <c r="P255" s="34">
        <f t="shared" si="101"/>
        <v>-0.29899999999999999</v>
      </c>
      <c r="Q255" s="37"/>
      <c r="R255" s="40"/>
      <c r="S255" s="34"/>
    </row>
    <row r="256" spans="1:34">
      <c r="A256" s="7">
        <v>212750</v>
      </c>
      <c r="B256" s="8">
        <f t="shared" si="91"/>
        <v>-212.75</v>
      </c>
      <c r="C256" s="8">
        <f t="shared" si="93"/>
        <v>0.5</v>
      </c>
      <c r="D256" s="8">
        <v>-2.4</v>
      </c>
      <c r="G256" s="23">
        <f t="shared" si="94"/>
        <v>-211.17858554090606</v>
      </c>
      <c r="H256" s="23">
        <f t="shared" si="95"/>
        <v>-210.92079804867905</v>
      </c>
      <c r="I256" s="19">
        <f t="shared" si="98"/>
        <v>-2.5</v>
      </c>
      <c r="J256" s="19">
        <f t="shared" si="99"/>
        <v>-2.4</v>
      </c>
      <c r="K256" s="23">
        <f t="shared" si="106"/>
        <v>-2.4333333333333331</v>
      </c>
      <c r="L256" s="23">
        <f t="shared" si="107"/>
        <v>3.3333333333333215E-2</v>
      </c>
      <c r="M256" s="49">
        <f t="shared" si="108"/>
        <v>-6.6666666666666874E-2</v>
      </c>
      <c r="N256" s="24"/>
      <c r="O256" s="34">
        <f t="shared" si="89"/>
        <v>0.54752522756545197</v>
      </c>
      <c r="P256" s="34">
        <f t="shared" si="101"/>
        <v>-0.29899999999999999</v>
      </c>
      <c r="Q256" s="37"/>
      <c r="R256" s="40"/>
      <c r="S256" s="34"/>
    </row>
    <row r="257" spans="1:19">
      <c r="A257" s="7">
        <v>212250</v>
      </c>
      <c r="B257" s="8">
        <f t="shared" si="91"/>
        <v>-212.25</v>
      </c>
      <c r="C257" s="8">
        <f t="shared" si="93"/>
        <v>0.5</v>
      </c>
      <c r="D257" s="8">
        <v>-1.6</v>
      </c>
      <c r="G257" s="23">
        <f t="shared" si="94"/>
        <v>-210.66301055645204</v>
      </c>
      <c r="H257" s="23">
        <f t="shared" si="95"/>
        <v>-210.40522306422503</v>
      </c>
      <c r="I257" s="19">
        <f t="shared" si="98"/>
        <v>-2.1</v>
      </c>
      <c r="J257" s="19">
        <f t="shared" si="99"/>
        <v>-2.6666666666666665</v>
      </c>
      <c r="K257" s="23">
        <f t="shared" si="106"/>
        <v>-2.5222222222222221</v>
      </c>
      <c r="L257" s="23">
        <f t="shared" si="107"/>
        <v>-0.14444444444444438</v>
      </c>
      <c r="M257" s="49">
        <f t="shared" si="108"/>
        <v>0.42222222222222205</v>
      </c>
      <c r="N257" s="24"/>
      <c r="O257" s="34">
        <f t="shared" si="89"/>
        <v>-0.11844905625029602</v>
      </c>
      <c r="P257" s="34">
        <f t="shared" si="101"/>
        <v>-0.29899999999999999</v>
      </c>
      <c r="Q257" s="37"/>
      <c r="R257" s="40"/>
      <c r="S257" s="34"/>
    </row>
    <row r="258" spans="1:19">
      <c r="A258" s="7">
        <v>211750</v>
      </c>
      <c r="B258" s="8">
        <f t="shared" si="91"/>
        <v>-211.75</v>
      </c>
      <c r="C258" s="8">
        <f t="shared" si="93"/>
        <v>0.5</v>
      </c>
      <c r="D258" s="8">
        <v>-1.6</v>
      </c>
      <c r="G258" s="23">
        <f t="shared" si="94"/>
        <v>-210.14743557199802</v>
      </c>
      <c r="H258" s="23">
        <f t="shared" si="95"/>
        <v>-209.88964807977101</v>
      </c>
      <c r="I258" s="19">
        <f t="shared" si="98"/>
        <v>-3.4</v>
      </c>
      <c r="J258" s="19">
        <f t="shared" si="99"/>
        <v>-2.9666666666666668</v>
      </c>
      <c r="K258" s="23">
        <f t="shared" si="106"/>
        <v>-2.7444444444444449</v>
      </c>
      <c r="L258" s="23">
        <f t="shared" si="107"/>
        <v>-0.22222222222222188</v>
      </c>
      <c r="M258" s="49">
        <f t="shared" si="108"/>
        <v>-0.655555555555555</v>
      </c>
      <c r="N258" s="24"/>
      <c r="O258" s="34">
        <f t="shared" ref="O258:O321" si="110" xml:space="preserve"> SIN((2*PI()*(H258+P258)/4.64017486008615) + 5.828143046)</f>
        <v>-0.72899971023199372</v>
      </c>
      <c r="P258" s="34">
        <f t="shared" si="101"/>
        <v>-0.29899999999999999</v>
      </c>
      <c r="Q258" s="37"/>
      <c r="R258" s="40"/>
      <c r="S258" s="34"/>
    </row>
    <row r="259" spans="1:19">
      <c r="A259" s="7">
        <v>211250</v>
      </c>
      <c r="B259" s="8">
        <f t="shared" ref="B259:B322" si="111">-A259/1000</f>
        <v>-211.25</v>
      </c>
      <c r="C259" s="8">
        <f t="shared" si="93"/>
        <v>0.5</v>
      </c>
      <c r="D259" s="8">
        <v>-2.6</v>
      </c>
      <c r="G259" s="23">
        <f t="shared" si="94"/>
        <v>-209.631860587544</v>
      </c>
      <c r="H259" s="23">
        <f t="shared" si="95"/>
        <v>-209.37407309531699</v>
      </c>
      <c r="I259" s="19">
        <f t="shared" si="98"/>
        <v>-3.4</v>
      </c>
      <c r="J259" s="19">
        <f t="shared" si="99"/>
        <v>-3.0333333333333332</v>
      </c>
      <c r="K259" s="23">
        <f t="shared" si="106"/>
        <v>-2.9111111111111114</v>
      </c>
      <c r="L259" s="23">
        <f t="shared" si="107"/>
        <v>-0.12222222222222179</v>
      </c>
      <c r="M259" s="49">
        <f t="shared" si="108"/>
        <v>-0.48888888888888848</v>
      </c>
      <c r="N259" s="24"/>
      <c r="O259" s="34">
        <f t="shared" si="110"/>
        <v>-0.99844329786679276</v>
      </c>
      <c r="P259" s="34">
        <f t="shared" si="101"/>
        <v>-0.29899999999999999</v>
      </c>
      <c r="Q259" s="37"/>
      <c r="R259" s="40"/>
      <c r="S259" s="34"/>
    </row>
    <row r="260" spans="1:19">
      <c r="A260" s="7">
        <v>210750</v>
      </c>
      <c r="B260" s="8">
        <f t="shared" si="111"/>
        <v>-210.75</v>
      </c>
      <c r="C260" s="8">
        <f t="shared" ref="C260:C323" si="112">B260-B259</f>
        <v>0.5</v>
      </c>
      <c r="D260" s="8">
        <v>-2.5</v>
      </c>
      <c r="G260" s="23">
        <f t="shared" ref="G260:G323" si="113">G259 + 0.515574984454017</f>
        <v>-209.11628560308998</v>
      </c>
      <c r="H260" s="23">
        <f t="shared" ref="H260:H323" si="114">H259 + 0.515574984454017</f>
        <v>-208.85849811086297</v>
      </c>
      <c r="I260" s="19">
        <f t="shared" si="98"/>
        <v>-2.2999999999999998</v>
      </c>
      <c r="J260" s="19">
        <f t="shared" si="99"/>
        <v>-2.9666666666666663</v>
      </c>
      <c r="K260" s="23">
        <f t="shared" si="106"/>
        <v>-3.0222222222222226</v>
      </c>
      <c r="L260" s="23">
        <f t="shared" si="107"/>
        <v>5.5555555555556246E-2</v>
      </c>
      <c r="M260" s="49">
        <f t="shared" si="108"/>
        <v>0.72222222222222276</v>
      </c>
      <c r="N260" s="24"/>
      <c r="O260" s="34">
        <f t="shared" si="110"/>
        <v>-0.80070416996850702</v>
      </c>
      <c r="P260" s="34">
        <f t="shared" si="101"/>
        <v>-0.29899999999999999</v>
      </c>
      <c r="Q260" s="37"/>
      <c r="R260" s="40"/>
      <c r="S260" s="34"/>
    </row>
    <row r="261" spans="1:19">
      <c r="A261" s="7">
        <v>210250</v>
      </c>
      <c r="B261" s="8">
        <f t="shared" si="111"/>
        <v>-210.25</v>
      </c>
      <c r="C261" s="8">
        <f t="shared" si="112"/>
        <v>0.5</v>
      </c>
      <c r="D261" s="8">
        <v>-2.1</v>
      </c>
      <c r="G261" s="23">
        <f t="shared" si="113"/>
        <v>-208.60071061863596</v>
      </c>
      <c r="H261" s="23">
        <f t="shared" si="114"/>
        <v>-208.34292312640895</v>
      </c>
      <c r="I261" s="19">
        <f t="shared" si="98"/>
        <v>-3.2</v>
      </c>
      <c r="J261" s="19">
        <f t="shared" si="99"/>
        <v>-3.0333333333333332</v>
      </c>
      <c r="K261" s="23">
        <f t="shared" si="106"/>
        <v>-3.0777777777777779</v>
      </c>
      <c r="L261" s="23">
        <f t="shared" si="107"/>
        <v>4.4444444444444731E-2</v>
      </c>
      <c r="M261" s="49">
        <f t="shared" si="108"/>
        <v>-0.12222222222222223</v>
      </c>
      <c r="N261" s="24"/>
      <c r="O261" s="34">
        <f t="shared" si="110"/>
        <v>-0.22830666210630757</v>
      </c>
      <c r="P261" s="34">
        <f t="shared" si="101"/>
        <v>-0.29899999999999999</v>
      </c>
      <c r="Q261" s="37"/>
      <c r="R261" s="40"/>
      <c r="S261" s="34"/>
    </row>
    <row r="262" spans="1:19">
      <c r="A262" s="7">
        <v>209750</v>
      </c>
      <c r="B262" s="8">
        <f t="shared" si="111"/>
        <v>-209.75</v>
      </c>
      <c r="C262" s="8">
        <f t="shared" si="112"/>
        <v>0.5</v>
      </c>
      <c r="D262" s="8">
        <v>-3.4</v>
      </c>
      <c r="G262" s="23">
        <f t="shared" si="113"/>
        <v>-208.08513563418194</v>
      </c>
      <c r="H262" s="23">
        <f t="shared" si="114"/>
        <v>-207.82734814195493</v>
      </c>
      <c r="I262" s="19">
        <f t="shared" ref="I262:I325" si="115">AVERAGEIFS(DeltaTsite,KyrBP,"&gt;"&amp;G262,KyrBP,"&lt;="&amp;G263)</f>
        <v>-3.6</v>
      </c>
      <c r="J262" s="19">
        <f t="shared" si="99"/>
        <v>-3.3000000000000003</v>
      </c>
      <c r="K262" s="23">
        <f t="shared" si="106"/>
        <v>-3.1888888888888891</v>
      </c>
      <c r="L262" s="23">
        <f t="shared" si="107"/>
        <v>-0.11111111111111116</v>
      </c>
      <c r="M262" s="49">
        <f t="shared" si="108"/>
        <v>-0.41111111111111098</v>
      </c>
      <c r="N262" s="24"/>
      <c r="O262" s="34">
        <f t="shared" si="110"/>
        <v>0.45091807030131043</v>
      </c>
      <c r="P262" s="34">
        <f t="shared" si="101"/>
        <v>-0.29899999999999999</v>
      </c>
      <c r="Q262" s="37"/>
      <c r="R262" s="40"/>
      <c r="S262" s="34"/>
    </row>
    <row r="263" spans="1:19">
      <c r="A263" s="7">
        <v>209250</v>
      </c>
      <c r="B263" s="8">
        <f t="shared" si="111"/>
        <v>-209.25</v>
      </c>
      <c r="C263" s="8">
        <f t="shared" si="112"/>
        <v>0.5</v>
      </c>
      <c r="D263" s="8">
        <v>-3.4</v>
      </c>
      <c r="G263" s="23">
        <f t="shared" si="113"/>
        <v>-207.56956064972792</v>
      </c>
      <c r="H263" s="23">
        <f t="shared" si="114"/>
        <v>-207.31177315750091</v>
      </c>
      <c r="I263" s="19">
        <f t="shared" si="115"/>
        <v>-3.1</v>
      </c>
      <c r="J263" s="19">
        <f t="shared" si="99"/>
        <v>-3.4333333333333336</v>
      </c>
      <c r="K263" s="23">
        <f t="shared" si="106"/>
        <v>-3.2666666666666666</v>
      </c>
      <c r="L263" s="23">
        <f t="shared" si="107"/>
        <v>-0.16666666666666696</v>
      </c>
      <c r="M263" s="49">
        <f t="shared" si="108"/>
        <v>0.16666666666666652</v>
      </c>
      <c r="N263" s="24"/>
      <c r="O263" s="34">
        <f t="shared" si="110"/>
        <v>0.91915322621884177</v>
      </c>
      <c r="P263" s="34">
        <f t="shared" si="101"/>
        <v>-0.29899999999999999</v>
      </c>
      <c r="Q263" s="37"/>
      <c r="R263" s="40"/>
      <c r="S263" s="34"/>
    </row>
    <row r="264" spans="1:19">
      <c r="A264" s="7">
        <v>208750</v>
      </c>
      <c r="B264" s="8">
        <f t="shared" si="111"/>
        <v>-208.75</v>
      </c>
      <c r="C264" s="8">
        <f t="shared" si="112"/>
        <v>0.5</v>
      </c>
      <c r="D264" s="8">
        <v>-2.2999999999999998</v>
      </c>
      <c r="G264" s="23">
        <f t="shared" si="113"/>
        <v>-207.0539856652739</v>
      </c>
      <c r="H264" s="23">
        <f t="shared" si="114"/>
        <v>-206.79619817304689</v>
      </c>
      <c r="I264" s="19">
        <f t="shared" si="115"/>
        <v>-3.6</v>
      </c>
      <c r="J264" s="19">
        <f t="shared" si="99"/>
        <v>-3.2333333333333329</v>
      </c>
      <c r="K264" s="23">
        <f t="shared" si="106"/>
        <v>-3.3555555555555556</v>
      </c>
      <c r="L264" s="23">
        <f t="shared" si="107"/>
        <v>0.12222222222222268</v>
      </c>
      <c r="M264" s="49">
        <f t="shared" si="108"/>
        <v>-0.24444444444444446</v>
      </c>
      <c r="N264" s="24"/>
      <c r="O264" s="34">
        <f t="shared" si="110"/>
        <v>0.95730637233830596</v>
      </c>
      <c r="P264" s="34">
        <f t="shared" si="101"/>
        <v>-0.29899999999999999</v>
      </c>
      <c r="Q264" s="37"/>
      <c r="R264" s="40"/>
      <c r="S264" s="34"/>
    </row>
    <row r="265" spans="1:19">
      <c r="A265" s="7">
        <v>208250</v>
      </c>
      <c r="B265" s="8">
        <f t="shared" si="111"/>
        <v>-208.25</v>
      </c>
      <c r="C265" s="8">
        <f t="shared" si="112"/>
        <v>0.5</v>
      </c>
      <c r="D265" s="8">
        <v>-3.2</v>
      </c>
      <c r="G265" s="23">
        <f t="shared" si="113"/>
        <v>-206.53841068081988</v>
      </c>
      <c r="H265" s="23">
        <f t="shared" si="114"/>
        <v>-206.28062318859287</v>
      </c>
      <c r="I265" s="19">
        <f t="shared" si="115"/>
        <v>-3</v>
      </c>
      <c r="J265" s="19">
        <f t="shared" si="99"/>
        <v>-3.2333333333333329</v>
      </c>
      <c r="K265" s="23">
        <f t="shared" si="106"/>
        <v>-3.5777777777777779</v>
      </c>
      <c r="L265" s="23">
        <f t="shared" si="107"/>
        <v>0.344444444444445</v>
      </c>
      <c r="M265" s="49">
        <f t="shared" si="108"/>
        <v>0.57777777777777795</v>
      </c>
      <c r="N265" s="24"/>
      <c r="O265" s="34">
        <f t="shared" si="110"/>
        <v>0.54752522756546995</v>
      </c>
      <c r="P265" s="34">
        <f t="shared" si="101"/>
        <v>-0.29899999999999999</v>
      </c>
      <c r="Q265" s="37"/>
      <c r="R265" s="40"/>
      <c r="S265" s="34"/>
    </row>
    <row r="266" spans="1:19">
      <c r="A266" s="7">
        <v>207750</v>
      </c>
      <c r="B266" s="8">
        <f t="shared" si="111"/>
        <v>-207.75</v>
      </c>
      <c r="C266" s="8">
        <f t="shared" si="112"/>
        <v>0.5</v>
      </c>
      <c r="D266" s="8">
        <v>-3.6</v>
      </c>
      <c r="G266" s="23">
        <f t="shared" si="113"/>
        <v>-206.02283569636586</v>
      </c>
      <c r="H266" s="23">
        <f t="shared" si="114"/>
        <v>-205.76504820413885</v>
      </c>
      <c r="I266" s="19">
        <f t="shared" si="115"/>
        <v>-3.1</v>
      </c>
      <c r="J266" s="19">
        <f t="shared" si="99"/>
        <v>-3.4</v>
      </c>
      <c r="K266" s="23">
        <f t="shared" si="106"/>
        <v>-3.5666666666666669</v>
      </c>
      <c r="L266" s="23">
        <f t="shared" si="107"/>
        <v>0.16666666666666696</v>
      </c>
      <c r="M266" s="49">
        <f t="shared" si="108"/>
        <v>0.46666666666666679</v>
      </c>
      <c r="N266" s="24"/>
      <c r="O266" s="34">
        <f t="shared" si="110"/>
        <v>-0.1184490562503875</v>
      </c>
      <c r="P266" s="34">
        <f t="shared" si="101"/>
        <v>-0.29899999999999999</v>
      </c>
      <c r="Q266" s="37"/>
      <c r="R266" s="40"/>
      <c r="S266" s="34"/>
    </row>
    <row r="267" spans="1:19">
      <c r="A267" s="7">
        <v>207250</v>
      </c>
      <c r="B267" s="8">
        <f t="shared" si="111"/>
        <v>-207.25</v>
      </c>
      <c r="C267" s="8">
        <f t="shared" si="112"/>
        <v>0.5</v>
      </c>
      <c r="D267" s="8">
        <v>-3.1</v>
      </c>
      <c r="G267" s="23">
        <f t="shared" si="113"/>
        <v>-205.50726071191184</v>
      </c>
      <c r="H267" s="23">
        <f t="shared" si="114"/>
        <v>-205.24947321968483</v>
      </c>
      <c r="I267" s="19">
        <f t="shared" si="115"/>
        <v>-4.0999999999999996</v>
      </c>
      <c r="J267" s="19">
        <f t="shared" ref="J267:J330" si="116">AVERAGE(I266:I268)</f>
        <v>-3.7999999999999994</v>
      </c>
      <c r="K267" s="23">
        <f t="shared" si="106"/>
        <v>-3.3777777777777778</v>
      </c>
      <c r="L267" s="23">
        <f t="shared" si="107"/>
        <v>-0.42222222222222161</v>
      </c>
      <c r="M267" s="49">
        <f t="shared" si="108"/>
        <v>-0.72222222222222188</v>
      </c>
      <c r="N267" s="24"/>
      <c r="O267" s="34">
        <f t="shared" si="110"/>
        <v>-0.72899971023201782</v>
      </c>
      <c r="P267" s="34">
        <f t="shared" si="101"/>
        <v>-0.29899999999999999</v>
      </c>
      <c r="Q267" s="37"/>
      <c r="R267" s="40"/>
      <c r="S267" s="34"/>
    </row>
    <row r="268" spans="1:19">
      <c r="A268" s="7">
        <v>206750</v>
      </c>
      <c r="B268" s="8">
        <f t="shared" si="111"/>
        <v>-206.75</v>
      </c>
      <c r="C268" s="8">
        <f t="shared" si="112"/>
        <v>0.5</v>
      </c>
      <c r="D268" s="8">
        <v>-3.6</v>
      </c>
      <c r="G268" s="23">
        <f t="shared" si="113"/>
        <v>-204.99168572745782</v>
      </c>
      <c r="H268" s="23">
        <f t="shared" si="114"/>
        <v>-204.73389823523081</v>
      </c>
      <c r="I268" s="19">
        <f t="shared" si="115"/>
        <v>-4.2</v>
      </c>
      <c r="J268" s="19">
        <f t="shared" si="116"/>
        <v>-4.2</v>
      </c>
      <c r="K268" s="23">
        <f t="shared" si="106"/>
        <v>-3.2666666666666671</v>
      </c>
      <c r="L268" s="23">
        <f t="shared" si="107"/>
        <v>-0.93333333333333313</v>
      </c>
      <c r="M268" s="49">
        <f t="shared" si="108"/>
        <v>-0.93333333333333313</v>
      </c>
      <c r="N268" s="24"/>
      <c r="O268" s="34">
        <f t="shared" si="110"/>
        <v>-0.99844329786679153</v>
      </c>
      <c r="P268" s="34">
        <f t="shared" ref="P268:P331" si="117">P267</f>
        <v>-0.29899999999999999</v>
      </c>
      <c r="Q268" s="37"/>
      <c r="R268" s="40"/>
      <c r="S268" s="34"/>
    </row>
    <row r="269" spans="1:19">
      <c r="A269" s="7">
        <v>206250</v>
      </c>
      <c r="B269" s="8">
        <f t="shared" si="111"/>
        <v>-206.25</v>
      </c>
      <c r="C269" s="8">
        <f t="shared" si="112"/>
        <v>0.5</v>
      </c>
      <c r="D269" s="8">
        <v>-3</v>
      </c>
      <c r="G269" s="23">
        <f t="shared" si="113"/>
        <v>-204.4761107430038</v>
      </c>
      <c r="H269" s="23">
        <f t="shared" si="114"/>
        <v>-204.21832325077679</v>
      </c>
      <c r="I269" s="19">
        <f t="shared" si="115"/>
        <v>-4.3</v>
      </c>
      <c r="J269" s="19">
        <f t="shared" si="116"/>
        <v>-3.8666666666666667</v>
      </c>
      <c r="K269" s="23">
        <f t="shared" si="106"/>
        <v>-3.1222222222222222</v>
      </c>
      <c r="L269" s="23">
        <f t="shared" si="107"/>
        <v>-0.74444444444444446</v>
      </c>
      <c r="M269" s="49">
        <f t="shared" si="108"/>
        <v>-1.1777777777777776</v>
      </c>
      <c r="N269" s="24"/>
      <c r="O269" s="34">
        <f t="shared" si="110"/>
        <v>-0.80070416996845184</v>
      </c>
      <c r="P269" s="34">
        <f t="shared" si="117"/>
        <v>-0.29899999999999999</v>
      </c>
      <c r="Q269" s="37"/>
      <c r="R269" s="40"/>
      <c r="S269" s="34"/>
    </row>
    <row r="270" spans="1:19">
      <c r="A270" s="7">
        <v>205750</v>
      </c>
      <c r="B270" s="8">
        <f t="shared" si="111"/>
        <v>-205.75</v>
      </c>
      <c r="C270" s="8">
        <f t="shared" si="112"/>
        <v>0.5</v>
      </c>
      <c r="D270" s="8">
        <v>-3.1</v>
      </c>
      <c r="G270" s="23">
        <f t="shared" si="113"/>
        <v>-203.96053575854978</v>
      </c>
      <c r="H270" s="23">
        <f t="shared" si="114"/>
        <v>-203.70274826632277</v>
      </c>
      <c r="I270" s="19">
        <f t="shared" si="115"/>
        <v>-3.1</v>
      </c>
      <c r="J270" s="19">
        <f t="shared" si="116"/>
        <v>-3.1</v>
      </c>
      <c r="K270" s="23">
        <f t="shared" si="106"/>
        <v>-3</v>
      </c>
      <c r="L270" s="23">
        <f t="shared" si="107"/>
        <v>-0.10000000000000009</v>
      </c>
      <c r="M270" s="49">
        <f t="shared" si="108"/>
        <v>-0.10000000000000009</v>
      </c>
      <c r="N270" s="24"/>
      <c r="O270" s="34">
        <f t="shared" si="110"/>
        <v>-0.22830666210627323</v>
      </c>
      <c r="P270" s="34">
        <f t="shared" si="117"/>
        <v>-0.29899999999999999</v>
      </c>
      <c r="Q270" s="37"/>
      <c r="R270" s="40"/>
      <c r="S270" s="34"/>
    </row>
    <row r="271" spans="1:19">
      <c r="A271" s="7">
        <v>205250</v>
      </c>
      <c r="B271" s="8">
        <f t="shared" si="111"/>
        <v>-205.25</v>
      </c>
      <c r="C271" s="8">
        <f t="shared" si="112"/>
        <v>0.5</v>
      </c>
      <c r="D271" s="8">
        <v>-4.0999999999999996</v>
      </c>
      <c r="G271" s="23">
        <f t="shared" si="113"/>
        <v>-203.44496077409576</v>
      </c>
      <c r="H271" s="23">
        <f t="shared" si="114"/>
        <v>-203.18717328186875</v>
      </c>
      <c r="I271" s="19">
        <f t="shared" si="115"/>
        <v>-1.9</v>
      </c>
      <c r="J271" s="19">
        <f t="shared" si="116"/>
        <v>-2.3666666666666667</v>
      </c>
      <c r="K271" s="23">
        <f t="shared" si="106"/>
        <v>-2.7111111111111112</v>
      </c>
      <c r="L271" s="23">
        <f t="shared" si="107"/>
        <v>0.34444444444444455</v>
      </c>
      <c r="M271" s="49">
        <f t="shared" si="108"/>
        <v>0.81111111111111134</v>
      </c>
      <c r="N271" s="24"/>
      <c r="O271" s="34">
        <f t="shared" si="110"/>
        <v>0.45091807030134196</v>
      </c>
      <c r="P271" s="34">
        <f t="shared" si="117"/>
        <v>-0.29899999999999999</v>
      </c>
      <c r="Q271" s="37"/>
      <c r="R271" s="40"/>
      <c r="S271" s="34"/>
    </row>
    <row r="272" spans="1:19">
      <c r="A272" s="7">
        <v>204750</v>
      </c>
      <c r="B272" s="8">
        <f t="shared" si="111"/>
        <v>-204.75</v>
      </c>
      <c r="C272" s="8">
        <f t="shared" si="112"/>
        <v>0.5</v>
      </c>
      <c r="D272" s="8">
        <v>-4.2</v>
      </c>
      <c r="G272" s="23">
        <f t="shared" si="113"/>
        <v>-202.92938578964174</v>
      </c>
      <c r="H272" s="23">
        <f t="shared" si="114"/>
        <v>-202.67159829741473</v>
      </c>
      <c r="I272" s="19">
        <f t="shared" si="115"/>
        <v>-2.1</v>
      </c>
      <c r="J272" s="19">
        <f t="shared" si="116"/>
        <v>-2.1</v>
      </c>
      <c r="K272" s="23">
        <f t="shared" si="106"/>
        <v>-2.3444444444444441</v>
      </c>
      <c r="L272" s="23">
        <f t="shared" si="107"/>
        <v>0.24444444444444402</v>
      </c>
      <c r="M272" s="49">
        <f t="shared" si="108"/>
        <v>0.24444444444444402</v>
      </c>
      <c r="N272" s="24"/>
      <c r="O272" s="34">
        <f t="shared" si="110"/>
        <v>0.91915322621885565</v>
      </c>
      <c r="P272" s="34">
        <f t="shared" si="117"/>
        <v>-0.29899999999999999</v>
      </c>
      <c r="Q272" s="37"/>
      <c r="R272" s="40"/>
      <c r="S272" s="34"/>
    </row>
    <row r="273" spans="1:19">
      <c r="A273" s="7">
        <v>204250</v>
      </c>
      <c r="B273" s="8">
        <f t="shared" si="111"/>
        <v>-204.25</v>
      </c>
      <c r="C273" s="8">
        <f t="shared" si="112"/>
        <v>0.5</v>
      </c>
      <c r="D273" s="8">
        <v>-4.3</v>
      </c>
      <c r="G273" s="23">
        <f t="shared" si="113"/>
        <v>-202.41381080518772</v>
      </c>
      <c r="H273" s="23">
        <f t="shared" si="114"/>
        <v>-202.15602331296071</v>
      </c>
      <c r="I273" s="19">
        <f t="shared" si="115"/>
        <v>-2.2999999999999998</v>
      </c>
      <c r="J273" s="19">
        <f t="shared" si="116"/>
        <v>-2.1</v>
      </c>
      <c r="K273" s="23">
        <f t="shared" si="106"/>
        <v>-1.7222222222222223</v>
      </c>
      <c r="L273" s="23">
        <f t="shared" si="107"/>
        <v>-0.37777777777777777</v>
      </c>
      <c r="M273" s="49">
        <f t="shared" si="108"/>
        <v>-0.5777777777777775</v>
      </c>
      <c r="N273" s="24"/>
      <c r="O273" s="34">
        <f t="shared" si="110"/>
        <v>0.95730637233829574</v>
      </c>
      <c r="P273" s="34">
        <f t="shared" si="117"/>
        <v>-0.29899999999999999</v>
      </c>
      <c r="Q273" s="37"/>
      <c r="R273" s="40"/>
      <c r="S273" s="34"/>
    </row>
    <row r="274" spans="1:19">
      <c r="A274" s="7">
        <v>203750</v>
      </c>
      <c r="B274" s="8">
        <f t="shared" si="111"/>
        <v>-203.75</v>
      </c>
      <c r="C274" s="8">
        <f t="shared" si="112"/>
        <v>0.5</v>
      </c>
      <c r="D274" s="8">
        <v>-3.1</v>
      </c>
      <c r="G274" s="23">
        <f t="shared" si="113"/>
        <v>-201.8982358207337</v>
      </c>
      <c r="H274" s="23">
        <f t="shared" si="114"/>
        <v>-201.64044832850669</v>
      </c>
      <c r="I274" s="19">
        <f t="shared" si="115"/>
        <v>-1.9</v>
      </c>
      <c r="J274" s="19">
        <f t="shared" si="116"/>
        <v>-1.5666666666666664</v>
      </c>
      <c r="K274" s="23">
        <f t="shared" ref="K274:K337" si="118">AVERAGE(I270:I278)</f>
        <v>-1.2333333333333334</v>
      </c>
      <c r="L274" s="23">
        <f t="shared" ref="L274:L337" si="119">J274-K274</f>
        <v>-0.33333333333333304</v>
      </c>
      <c r="M274" s="49">
        <f t="shared" ref="M274:M337" si="120">I274 - K274</f>
        <v>-0.66666666666666652</v>
      </c>
      <c r="N274" s="24"/>
      <c r="O274" s="34">
        <f t="shared" si="110"/>
        <v>0.54752522756544042</v>
      </c>
      <c r="P274" s="34">
        <f t="shared" si="117"/>
        <v>-0.29899999999999999</v>
      </c>
      <c r="Q274" s="37"/>
      <c r="R274" s="40"/>
      <c r="S274" s="34"/>
    </row>
    <row r="275" spans="1:19">
      <c r="A275" s="7">
        <v>203250</v>
      </c>
      <c r="B275" s="8">
        <f t="shared" si="111"/>
        <v>-203.25</v>
      </c>
      <c r="C275" s="8">
        <f t="shared" si="112"/>
        <v>0.5</v>
      </c>
      <c r="D275" s="8">
        <v>-1.9</v>
      </c>
      <c r="G275" s="23">
        <f t="shared" si="113"/>
        <v>-201.38266083627968</v>
      </c>
      <c r="H275" s="23">
        <f t="shared" si="114"/>
        <v>-201.12487334405267</v>
      </c>
      <c r="I275" s="19">
        <f t="shared" si="115"/>
        <v>-0.5</v>
      </c>
      <c r="J275" s="19">
        <f t="shared" si="116"/>
        <v>-1.0666666666666667</v>
      </c>
      <c r="K275" s="23">
        <f t="shared" si="118"/>
        <v>-1.0222222222222221</v>
      </c>
      <c r="L275" s="23">
        <f t="shared" si="119"/>
        <v>-4.4444444444444509E-2</v>
      </c>
      <c r="M275" s="49">
        <f t="shared" si="120"/>
        <v>0.52222222222222214</v>
      </c>
      <c r="N275" s="24"/>
      <c r="O275" s="34">
        <f t="shared" si="110"/>
        <v>-0.11844905625042253</v>
      </c>
      <c r="P275" s="34">
        <f t="shared" si="117"/>
        <v>-0.29899999999999999</v>
      </c>
      <c r="Q275" s="37"/>
      <c r="R275" s="40"/>
      <c r="S275" s="34"/>
    </row>
    <row r="276" spans="1:19">
      <c r="A276" s="7">
        <v>202750</v>
      </c>
      <c r="B276" s="8">
        <f t="shared" si="111"/>
        <v>-202.75</v>
      </c>
      <c r="C276" s="8">
        <f t="shared" si="112"/>
        <v>0.5</v>
      </c>
      <c r="D276" s="8">
        <v>-2.1</v>
      </c>
      <c r="G276" s="23">
        <f t="shared" si="113"/>
        <v>-200.86708585182566</v>
      </c>
      <c r="H276" s="23">
        <f t="shared" si="114"/>
        <v>-200.60929835959865</v>
      </c>
      <c r="I276" s="19">
        <f t="shared" si="115"/>
        <v>-0.8</v>
      </c>
      <c r="J276" s="19">
        <f t="shared" si="116"/>
        <v>3.3333333333333291E-2</v>
      </c>
      <c r="K276" s="23">
        <f t="shared" si="118"/>
        <v>-0.86666666666666681</v>
      </c>
      <c r="L276" s="23">
        <f t="shared" si="119"/>
        <v>0.90000000000000013</v>
      </c>
      <c r="M276" s="49">
        <f t="shared" si="120"/>
        <v>6.6666666666666763E-2</v>
      </c>
      <c r="N276" s="24"/>
      <c r="O276" s="34">
        <f t="shared" si="110"/>
        <v>-0.72899971023204202</v>
      </c>
      <c r="P276" s="34">
        <f t="shared" si="117"/>
        <v>-0.29899999999999999</v>
      </c>
      <c r="Q276" s="37"/>
      <c r="R276" s="40"/>
      <c r="S276" s="34"/>
    </row>
    <row r="277" spans="1:19">
      <c r="A277" s="7">
        <v>202250</v>
      </c>
      <c r="B277" s="8">
        <f t="shared" si="111"/>
        <v>-202.25</v>
      </c>
      <c r="C277" s="8">
        <f t="shared" si="112"/>
        <v>0.5</v>
      </c>
      <c r="D277" s="8">
        <v>-2.2999999999999998</v>
      </c>
      <c r="G277" s="23">
        <f t="shared" si="113"/>
        <v>-200.35151086737164</v>
      </c>
      <c r="H277" s="23">
        <f t="shared" si="114"/>
        <v>-200.09372337514463</v>
      </c>
      <c r="I277" s="19">
        <f t="shared" si="115"/>
        <v>1.4</v>
      </c>
      <c r="J277" s="19">
        <f t="shared" si="116"/>
        <v>0.23333333333333328</v>
      </c>
      <c r="K277" s="23">
        <f t="shared" si="118"/>
        <v>-0.66666666666666652</v>
      </c>
      <c r="L277" s="23">
        <f t="shared" si="119"/>
        <v>0.8999999999999998</v>
      </c>
      <c r="M277" s="49">
        <f t="shared" si="120"/>
        <v>2.0666666666666664</v>
      </c>
      <c r="N277" s="24"/>
      <c r="O277" s="34">
        <f t="shared" si="110"/>
        <v>-0.99844329786679664</v>
      </c>
      <c r="P277" s="34">
        <f t="shared" si="117"/>
        <v>-0.29899999999999999</v>
      </c>
      <c r="Q277" s="37"/>
      <c r="R277" s="40"/>
      <c r="S277" s="34"/>
    </row>
    <row r="278" spans="1:19">
      <c r="A278" s="7">
        <v>201750</v>
      </c>
      <c r="B278" s="8">
        <f t="shared" si="111"/>
        <v>-201.75</v>
      </c>
      <c r="C278" s="8">
        <f t="shared" si="112"/>
        <v>0.5</v>
      </c>
      <c r="D278" s="8">
        <v>-1.9</v>
      </c>
      <c r="G278" s="23">
        <f t="shared" si="113"/>
        <v>-199.83593588291762</v>
      </c>
      <c r="H278" s="23">
        <f t="shared" si="114"/>
        <v>-199.57814839069061</v>
      </c>
      <c r="I278" s="19">
        <f t="shared" si="115"/>
        <v>0.1</v>
      </c>
      <c r="J278" s="19">
        <f t="shared" si="116"/>
        <v>0.10000000000000002</v>
      </c>
      <c r="K278" s="23">
        <f t="shared" si="118"/>
        <v>-0.56666666666666665</v>
      </c>
      <c r="L278" s="23">
        <f t="shared" si="119"/>
        <v>0.66666666666666663</v>
      </c>
      <c r="M278" s="49">
        <f t="shared" si="120"/>
        <v>0.66666666666666663</v>
      </c>
      <c r="N278" s="24"/>
      <c r="O278" s="34">
        <f t="shared" si="110"/>
        <v>-0.80070416996843075</v>
      </c>
      <c r="P278" s="34">
        <f t="shared" si="117"/>
        <v>-0.29899999999999999</v>
      </c>
      <c r="Q278" s="37"/>
      <c r="R278" s="40"/>
      <c r="S278" s="34"/>
    </row>
    <row r="279" spans="1:19">
      <c r="A279" s="7">
        <v>201250</v>
      </c>
      <c r="B279" s="8">
        <f t="shared" si="111"/>
        <v>-201.25</v>
      </c>
      <c r="C279" s="8">
        <f t="shared" si="112"/>
        <v>0.5</v>
      </c>
      <c r="D279" s="8">
        <v>-0.5</v>
      </c>
      <c r="G279" s="23">
        <f t="shared" si="113"/>
        <v>-199.3203608984636</v>
      </c>
      <c r="H279" s="23">
        <f t="shared" si="114"/>
        <v>-199.0625734062366</v>
      </c>
      <c r="I279" s="19">
        <f t="shared" si="115"/>
        <v>-1.2</v>
      </c>
      <c r="J279" s="19">
        <f t="shared" si="116"/>
        <v>-0.53333333333333333</v>
      </c>
      <c r="K279" s="23">
        <f t="shared" si="118"/>
        <v>-0.56111111111111123</v>
      </c>
      <c r="L279" s="23">
        <f t="shared" si="119"/>
        <v>2.7777777777777901E-2</v>
      </c>
      <c r="M279" s="49">
        <f t="shared" si="120"/>
        <v>-0.63888888888888873</v>
      </c>
      <c r="N279" s="24"/>
      <c r="O279" s="34">
        <f t="shared" si="110"/>
        <v>-0.22830666210623887</v>
      </c>
      <c r="P279" s="34">
        <f t="shared" si="117"/>
        <v>-0.29899999999999999</v>
      </c>
      <c r="Q279" s="37"/>
      <c r="R279" s="40"/>
      <c r="S279" s="34"/>
    </row>
    <row r="280" spans="1:19">
      <c r="A280" s="7">
        <v>200750</v>
      </c>
      <c r="B280" s="8">
        <f t="shared" si="111"/>
        <v>-200.75</v>
      </c>
      <c r="C280" s="8">
        <f t="shared" si="112"/>
        <v>0.5</v>
      </c>
      <c r="D280" s="8">
        <v>-0.8</v>
      </c>
      <c r="G280" s="23">
        <f t="shared" si="113"/>
        <v>-198.80478591400959</v>
      </c>
      <c r="H280" s="23">
        <f t="shared" si="114"/>
        <v>-198.54699842178258</v>
      </c>
      <c r="I280" s="19">
        <f t="shared" si="115"/>
        <v>-0.5</v>
      </c>
      <c r="J280" s="19">
        <f t="shared" si="116"/>
        <v>-0.66666666666666663</v>
      </c>
      <c r="K280" s="23">
        <f t="shared" si="118"/>
        <v>-0.73888888888888893</v>
      </c>
      <c r="L280" s="23">
        <f t="shared" si="119"/>
        <v>7.2222222222222299E-2</v>
      </c>
      <c r="M280" s="49">
        <f t="shared" si="120"/>
        <v>0.23888888888888893</v>
      </c>
      <c r="N280" s="24"/>
      <c r="O280" s="34">
        <f t="shared" si="110"/>
        <v>0.45091807030142417</v>
      </c>
      <c r="P280" s="34">
        <f t="shared" si="117"/>
        <v>-0.29899999999999999</v>
      </c>
      <c r="Q280" s="37"/>
      <c r="R280" s="40"/>
      <c r="S280" s="34"/>
    </row>
    <row r="281" spans="1:19">
      <c r="A281" s="7">
        <v>200250</v>
      </c>
      <c r="B281" s="8">
        <f t="shared" si="111"/>
        <v>-200.25</v>
      </c>
      <c r="C281" s="8">
        <f t="shared" si="112"/>
        <v>0.5</v>
      </c>
      <c r="D281" s="8">
        <v>1.4</v>
      </c>
      <c r="G281" s="23">
        <f t="shared" si="113"/>
        <v>-198.28921092955557</v>
      </c>
      <c r="H281" s="23">
        <f t="shared" si="114"/>
        <v>-198.03142343732856</v>
      </c>
      <c r="I281" s="19">
        <f t="shared" si="115"/>
        <v>-0.3</v>
      </c>
      <c r="J281" s="19">
        <f t="shared" si="116"/>
        <v>-0.73333333333333339</v>
      </c>
      <c r="K281" s="23">
        <f t="shared" si="118"/>
        <v>-1.0277777777777777</v>
      </c>
      <c r="L281" s="23">
        <f t="shared" si="119"/>
        <v>0.29444444444444429</v>
      </c>
      <c r="M281" s="49">
        <f t="shared" si="120"/>
        <v>0.72777777777777763</v>
      </c>
      <c r="N281" s="24"/>
      <c r="O281" s="34">
        <f t="shared" si="110"/>
        <v>0.91915322621884721</v>
      </c>
      <c r="P281" s="34">
        <f t="shared" si="117"/>
        <v>-0.29899999999999999</v>
      </c>
      <c r="Q281" s="37"/>
      <c r="R281" s="40"/>
      <c r="S281" s="34"/>
    </row>
    <row r="282" spans="1:19">
      <c r="A282" s="7">
        <v>199750</v>
      </c>
      <c r="B282" s="8">
        <f t="shared" si="111"/>
        <v>-199.75</v>
      </c>
      <c r="C282" s="8">
        <f t="shared" si="112"/>
        <v>0.5</v>
      </c>
      <c r="D282" s="8">
        <v>0.1</v>
      </c>
      <c r="G282" s="23">
        <f t="shared" si="113"/>
        <v>-197.77363594510155</v>
      </c>
      <c r="H282" s="23">
        <f t="shared" si="114"/>
        <v>-197.51584845287454</v>
      </c>
      <c r="I282" s="19">
        <f t="shared" si="115"/>
        <v>-1.4</v>
      </c>
      <c r="J282" s="19">
        <f t="shared" si="116"/>
        <v>-1.1833333333333333</v>
      </c>
      <c r="K282" s="23">
        <f t="shared" si="118"/>
        <v>-1.5611111111111111</v>
      </c>
      <c r="L282" s="23">
        <f t="shared" si="119"/>
        <v>0.37777777777777777</v>
      </c>
      <c r="M282" s="49">
        <f t="shared" si="120"/>
        <v>0.1611111111111112</v>
      </c>
      <c r="N282" s="24"/>
      <c r="O282" s="34">
        <f t="shared" si="110"/>
        <v>0.95730637233828553</v>
      </c>
      <c r="P282" s="34">
        <f t="shared" si="117"/>
        <v>-0.29899999999999999</v>
      </c>
      <c r="Q282" s="37"/>
      <c r="R282" s="40"/>
      <c r="S282" s="34"/>
    </row>
    <row r="283" spans="1:19">
      <c r="A283" s="7">
        <v>199250</v>
      </c>
      <c r="B283" s="8">
        <f t="shared" si="111"/>
        <v>-199.25</v>
      </c>
      <c r="C283" s="8">
        <f t="shared" si="112"/>
        <v>0.5</v>
      </c>
      <c r="D283" s="8">
        <v>-1.2</v>
      </c>
      <c r="G283" s="23">
        <f t="shared" si="113"/>
        <v>-197.25806096064753</v>
      </c>
      <c r="H283" s="23">
        <f t="shared" si="114"/>
        <v>-197.00027346842052</v>
      </c>
      <c r="I283" s="19">
        <f t="shared" si="115"/>
        <v>-1.85</v>
      </c>
      <c r="J283" s="19">
        <f t="shared" si="116"/>
        <v>-1.7833333333333332</v>
      </c>
      <c r="K283" s="23">
        <f t="shared" si="118"/>
        <v>-1.8944444444444446</v>
      </c>
      <c r="L283" s="23">
        <f t="shared" si="119"/>
        <v>0.11111111111111138</v>
      </c>
      <c r="M283" s="49">
        <f t="shared" si="120"/>
        <v>4.4444444444444509E-2</v>
      </c>
      <c r="N283" s="24"/>
      <c r="O283" s="34">
        <f t="shared" si="110"/>
        <v>0.54752522756536337</v>
      </c>
      <c r="P283" s="34">
        <f t="shared" si="117"/>
        <v>-0.29899999999999999</v>
      </c>
      <c r="Q283" s="37"/>
      <c r="R283" s="40"/>
      <c r="S283" s="34"/>
    </row>
    <row r="284" spans="1:19">
      <c r="A284" s="7">
        <v>198750</v>
      </c>
      <c r="B284" s="8">
        <f t="shared" si="111"/>
        <v>-198.75</v>
      </c>
      <c r="C284" s="8">
        <f t="shared" si="112"/>
        <v>0.5</v>
      </c>
      <c r="D284" s="8">
        <v>-0.5</v>
      </c>
      <c r="G284" s="23">
        <f t="shared" si="113"/>
        <v>-196.74248597619351</v>
      </c>
      <c r="H284" s="23">
        <f t="shared" si="114"/>
        <v>-196.4846984839665</v>
      </c>
      <c r="I284" s="19">
        <f t="shared" si="115"/>
        <v>-2.1</v>
      </c>
      <c r="J284" s="19">
        <f t="shared" si="116"/>
        <v>-2.4499999999999997</v>
      </c>
      <c r="K284" s="23">
        <f t="shared" si="118"/>
        <v>-1.9833333333333334</v>
      </c>
      <c r="L284" s="23">
        <f t="shared" si="119"/>
        <v>-0.46666666666666634</v>
      </c>
      <c r="M284" s="49">
        <f t="shared" si="120"/>
        <v>-0.1166666666666667</v>
      </c>
      <c r="N284" s="24"/>
      <c r="O284" s="34">
        <f t="shared" si="110"/>
        <v>-0.11844905625045757</v>
      </c>
      <c r="P284" s="34">
        <f t="shared" si="117"/>
        <v>-0.29899999999999999</v>
      </c>
      <c r="Q284" s="37"/>
      <c r="R284" s="40"/>
      <c r="S284" s="34"/>
    </row>
    <row r="285" spans="1:19">
      <c r="A285" s="7">
        <v>198250</v>
      </c>
      <c r="B285" s="8">
        <f t="shared" si="111"/>
        <v>-198.25</v>
      </c>
      <c r="C285" s="8">
        <f t="shared" si="112"/>
        <v>0.5</v>
      </c>
      <c r="D285" s="8">
        <v>-0.3</v>
      </c>
      <c r="G285" s="23">
        <f t="shared" si="113"/>
        <v>-196.22691099173949</v>
      </c>
      <c r="H285" s="23">
        <f t="shared" si="114"/>
        <v>-195.96912349951248</v>
      </c>
      <c r="I285" s="19">
        <f t="shared" si="115"/>
        <v>-3.4</v>
      </c>
      <c r="J285" s="19">
        <f t="shared" si="116"/>
        <v>-2.9666666666666668</v>
      </c>
      <c r="K285" s="23">
        <f t="shared" si="118"/>
        <v>-2.1944444444444446</v>
      </c>
      <c r="L285" s="23">
        <f t="shared" si="119"/>
        <v>-0.77222222222222214</v>
      </c>
      <c r="M285" s="49">
        <f t="shared" si="120"/>
        <v>-1.2055555555555553</v>
      </c>
      <c r="N285" s="24"/>
      <c r="O285" s="34">
        <f t="shared" si="110"/>
        <v>-0.72899971023206622</v>
      </c>
      <c r="P285" s="34">
        <f t="shared" si="117"/>
        <v>-0.29899999999999999</v>
      </c>
      <c r="Q285" s="37"/>
      <c r="R285" s="40"/>
      <c r="S285" s="34"/>
    </row>
    <row r="286" spans="1:19">
      <c r="A286" s="7">
        <v>197750</v>
      </c>
      <c r="B286" s="8">
        <f t="shared" si="111"/>
        <v>-197.75</v>
      </c>
      <c r="C286" s="8">
        <f t="shared" si="112"/>
        <v>0.5</v>
      </c>
      <c r="D286" s="8">
        <v>-1.4</v>
      </c>
      <c r="G286" s="23">
        <f t="shared" si="113"/>
        <v>-195.71133600728547</v>
      </c>
      <c r="H286" s="23">
        <f t="shared" si="114"/>
        <v>-195.45354851505846</v>
      </c>
      <c r="I286" s="19">
        <f t="shared" si="115"/>
        <v>-3.4</v>
      </c>
      <c r="J286" s="19">
        <f t="shared" si="116"/>
        <v>-3.2333333333333329</v>
      </c>
      <c r="K286" s="23">
        <f t="shared" si="118"/>
        <v>-2.6500000000000004</v>
      </c>
      <c r="L286" s="23">
        <f t="shared" si="119"/>
        <v>-0.58333333333333259</v>
      </c>
      <c r="M286" s="49">
        <f t="shared" si="120"/>
        <v>-0.74999999999999956</v>
      </c>
      <c r="N286" s="24"/>
      <c r="O286" s="34">
        <f t="shared" si="110"/>
        <v>-0.99844329786679553</v>
      </c>
      <c r="P286" s="34">
        <f t="shared" si="117"/>
        <v>-0.29899999999999999</v>
      </c>
      <c r="Q286" s="37"/>
      <c r="R286" s="40"/>
      <c r="S286" s="34"/>
    </row>
    <row r="287" spans="1:19">
      <c r="A287" s="7">
        <v>197250</v>
      </c>
      <c r="B287" s="8">
        <f t="shared" si="111"/>
        <v>-197.25</v>
      </c>
      <c r="C287" s="8">
        <f t="shared" si="112"/>
        <v>0.5</v>
      </c>
      <c r="D287" s="8">
        <v>-1.6</v>
      </c>
      <c r="G287" s="23">
        <f t="shared" si="113"/>
        <v>-195.19576102283145</v>
      </c>
      <c r="H287" s="23">
        <f t="shared" si="114"/>
        <v>-194.93797353060444</v>
      </c>
      <c r="I287" s="19">
        <f t="shared" si="115"/>
        <v>-2.9</v>
      </c>
      <c r="J287" s="19">
        <f t="shared" si="116"/>
        <v>-2.7666666666666671</v>
      </c>
      <c r="K287" s="23">
        <f t="shared" si="118"/>
        <v>-3.1055555555555561</v>
      </c>
      <c r="L287" s="23">
        <f t="shared" si="119"/>
        <v>0.33888888888888902</v>
      </c>
      <c r="M287" s="49">
        <f t="shared" si="120"/>
        <v>0.20555555555555616</v>
      </c>
      <c r="N287" s="24"/>
      <c r="O287" s="34">
        <f t="shared" si="110"/>
        <v>-0.80070416996840954</v>
      </c>
      <c r="P287" s="34">
        <f t="shared" si="117"/>
        <v>-0.29899999999999999</v>
      </c>
      <c r="Q287" s="37"/>
      <c r="R287" s="40"/>
      <c r="S287" s="34"/>
    </row>
    <row r="288" spans="1:19">
      <c r="A288" s="7">
        <v>196750</v>
      </c>
      <c r="B288" s="8">
        <f t="shared" si="111"/>
        <v>-196.75</v>
      </c>
      <c r="C288" s="8">
        <f t="shared" si="112"/>
        <v>0.5</v>
      </c>
      <c r="D288" s="8">
        <v>-2.1</v>
      </c>
      <c r="G288" s="23">
        <f t="shared" si="113"/>
        <v>-194.68018603837743</v>
      </c>
      <c r="H288" s="23">
        <f t="shared" si="114"/>
        <v>-194.42239854615042</v>
      </c>
      <c r="I288" s="19">
        <f t="shared" si="115"/>
        <v>-2</v>
      </c>
      <c r="J288" s="19">
        <f t="shared" si="116"/>
        <v>-2.4333333333333336</v>
      </c>
      <c r="K288" s="23">
        <f t="shared" si="118"/>
        <v>-3.4333333333333336</v>
      </c>
      <c r="L288" s="23">
        <f t="shared" si="119"/>
        <v>1</v>
      </c>
      <c r="M288" s="49">
        <f t="shared" si="120"/>
        <v>1.4333333333333336</v>
      </c>
      <c r="N288" s="24"/>
      <c r="O288" s="34">
        <f t="shared" si="110"/>
        <v>-0.22830666210620451</v>
      </c>
      <c r="P288" s="34">
        <f t="shared" si="117"/>
        <v>-0.29899999999999999</v>
      </c>
      <c r="Q288" s="37"/>
      <c r="R288" s="40"/>
      <c r="S288" s="34"/>
    </row>
    <row r="289" spans="1:19">
      <c r="A289" s="7">
        <v>196250</v>
      </c>
      <c r="B289" s="8">
        <f t="shared" si="111"/>
        <v>-196.25</v>
      </c>
      <c r="C289" s="8">
        <f t="shared" si="112"/>
        <v>0.5</v>
      </c>
      <c r="D289" s="8">
        <v>-2.1</v>
      </c>
      <c r="G289" s="23">
        <f t="shared" si="113"/>
        <v>-194.16461105392341</v>
      </c>
      <c r="H289" s="23">
        <f t="shared" si="114"/>
        <v>-193.9068235616964</v>
      </c>
      <c r="I289" s="19">
        <f t="shared" si="115"/>
        <v>-2.4</v>
      </c>
      <c r="J289" s="19">
        <f t="shared" si="116"/>
        <v>-2.9333333333333336</v>
      </c>
      <c r="K289" s="23">
        <f t="shared" si="118"/>
        <v>-3.7222222222222223</v>
      </c>
      <c r="L289" s="23">
        <f t="shared" si="119"/>
        <v>0.78888888888888875</v>
      </c>
      <c r="M289" s="49">
        <f t="shared" si="120"/>
        <v>1.3222222222222224</v>
      </c>
      <c r="N289" s="24"/>
      <c r="O289" s="34">
        <f t="shared" si="110"/>
        <v>0.45091807030140491</v>
      </c>
      <c r="P289" s="34">
        <f t="shared" si="117"/>
        <v>-0.29899999999999999</v>
      </c>
      <c r="Q289" s="37"/>
      <c r="R289" s="40"/>
      <c r="S289" s="34"/>
    </row>
    <row r="290" spans="1:19">
      <c r="A290" s="7">
        <v>195750</v>
      </c>
      <c r="B290" s="8">
        <f t="shared" si="111"/>
        <v>-195.75</v>
      </c>
      <c r="C290" s="8">
        <f t="shared" si="112"/>
        <v>0.5</v>
      </c>
      <c r="D290" s="8">
        <v>-3.4</v>
      </c>
      <c r="G290" s="23">
        <f t="shared" si="113"/>
        <v>-193.64903606946939</v>
      </c>
      <c r="H290" s="23">
        <f t="shared" si="114"/>
        <v>-193.39124857724238</v>
      </c>
      <c r="I290" s="19">
        <f t="shared" si="115"/>
        <v>-4.4000000000000004</v>
      </c>
      <c r="J290" s="19">
        <f t="shared" si="116"/>
        <v>-4.1000000000000005</v>
      </c>
      <c r="K290" s="23">
        <f t="shared" si="118"/>
        <v>-3.8333333333333335</v>
      </c>
      <c r="L290" s="23">
        <f t="shared" si="119"/>
        <v>-0.26666666666666705</v>
      </c>
      <c r="M290" s="49">
        <f t="shared" si="120"/>
        <v>-0.56666666666666687</v>
      </c>
      <c r="N290" s="24"/>
      <c r="O290" s="34">
        <f t="shared" si="110"/>
        <v>0.91915322621888351</v>
      </c>
      <c r="P290" s="34">
        <f t="shared" si="117"/>
        <v>-0.29899999999999999</v>
      </c>
      <c r="Q290" s="37"/>
      <c r="R290" s="40"/>
      <c r="S290" s="34"/>
    </row>
    <row r="291" spans="1:19">
      <c r="A291" s="7">
        <v>195250</v>
      </c>
      <c r="B291" s="8">
        <f t="shared" si="111"/>
        <v>-195.25</v>
      </c>
      <c r="C291" s="8">
        <f t="shared" si="112"/>
        <v>0.5</v>
      </c>
      <c r="D291" s="8">
        <v>-3.4</v>
      </c>
      <c r="G291" s="23">
        <f t="shared" si="113"/>
        <v>-193.13346108501537</v>
      </c>
      <c r="H291" s="23">
        <f t="shared" si="114"/>
        <v>-192.87567359278836</v>
      </c>
      <c r="I291" s="19">
        <f t="shared" si="115"/>
        <v>-5.5</v>
      </c>
      <c r="J291" s="19">
        <f t="shared" si="116"/>
        <v>-4.8999999999999995</v>
      </c>
      <c r="K291" s="23">
        <f t="shared" si="118"/>
        <v>-3.9777777777777783</v>
      </c>
      <c r="L291" s="23">
        <f t="shared" si="119"/>
        <v>-0.92222222222222117</v>
      </c>
      <c r="M291" s="49">
        <f t="shared" si="120"/>
        <v>-1.5222222222222217</v>
      </c>
      <c r="N291" s="24"/>
      <c r="O291" s="34">
        <f t="shared" si="110"/>
        <v>0.9573063723382671</v>
      </c>
      <c r="P291" s="34">
        <f t="shared" si="117"/>
        <v>-0.29899999999999999</v>
      </c>
      <c r="Q291" s="37"/>
      <c r="R291" s="40"/>
      <c r="S291" s="34"/>
    </row>
    <row r="292" spans="1:19">
      <c r="A292" s="7">
        <v>194750</v>
      </c>
      <c r="B292" s="8">
        <f t="shared" si="111"/>
        <v>-194.75</v>
      </c>
      <c r="C292" s="8">
        <f t="shared" si="112"/>
        <v>0.5</v>
      </c>
      <c r="D292" s="8">
        <v>-2.9</v>
      </c>
      <c r="G292" s="23">
        <f t="shared" si="113"/>
        <v>-192.61788610056135</v>
      </c>
      <c r="H292" s="23">
        <f t="shared" si="114"/>
        <v>-192.36009860833434</v>
      </c>
      <c r="I292" s="19">
        <f t="shared" si="115"/>
        <v>-4.8</v>
      </c>
      <c r="J292" s="19">
        <f t="shared" si="116"/>
        <v>-5</v>
      </c>
      <c r="K292" s="23">
        <f t="shared" si="118"/>
        <v>-3.7888888888888896</v>
      </c>
      <c r="L292" s="23">
        <f t="shared" si="119"/>
        <v>-1.2111111111111104</v>
      </c>
      <c r="M292" s="49">
        <f t="shared" si="120"/>
        <v>-1.0111111111111102</v>
      </c>
      <c r="N292" s="24"/>
      <c r="O292" s="34">
        <f t="shared" si="110"/>
        <v>0.5475252275653576</v>
      </c>
      <c r="P292" s="34">
        <f t="shared" si="117"/>
        <v>-0.29899999999999999</v>
      </c>
      <c r="Q292" s="37"/>
      <c r="R292" s="40"/>
      <c r="S292" s="34"/>
    </row>
    <row r="293" spans="1:19">
      <c r="A293" s="7">
        <v>194250</v>
      </c>
      <c r="B293" s="8">
        <f t="shared" si="111"/>
        <v>-194.25</v>
      </c>
      <c r="C293" s="8">
        <f t="shared" si="112"/>
        <v>0.5</v>
      </c>
      <c r="D293" s="8">
        <v>-2</v>
      </c>
      <c r="G293" s="23">
        <f t="shared" si="113"/>
        <v>-192.10231111610733</v>
      </c>
      <c r="H293" s="23">
        <f t="shared" si="114"/>
        <v>-191.84452362388032</v>
      </c>
      <c r="I293" s="19">
        <f t="shared" si="115"/>
        <v>-4.7</v>
      </c>
      <c r="J293" s="19">
        <f t="shared" si="116"/>
        <v>-4.6333333333333337</v>
      </c>
      <c r="K293" s="23">
        <f t="shared" si="118"/>
        <v>-3.8000000000000003</v>
      </c>
      <c r="L293" s="23">
        <f t="shared" si="119"/>
        <v>-0.83333333333333348</v>
      </c>
      <c r="M293" s="49">
        <f t="shared" si="120"/>
        <v>-0.89999999999999991</v>
      </c>
      <c r="N293" s="24"/>
      <c r="O293" s="34">
        <f t="shared" si="110"/>
        <v>-0.11844905625052082</v>
      </c>
      <c r="P293" s="34">
        <f t="shared" si="117"/>
        <v>-0.29899999999999999</v>
      </c>
      <c r="Q293" s="37"/>
      <c r="R293" s="40"/>
      <c r="S293" s="34"/>
    </row>
    <row r="294" spans="1:19">
      <c r="A294" s="7">
        <v>193750</v>
      </c>
      <c r="B294" s="8">
        <f t="shared" si="111"/>
        <v>-193.75</v>
      </c>
      <c r="C294" s="8">
        <f t="shared" si="112"/>
        <v>0.5</v>
      </c>
      <c r="D294" s="8">
        <v>-2.4</v>
      </c>
      <c r="G294" s="23">
        <f t="shared" si="113"/>
        <v>-191.58673613165331</v>
      </c>
      <c r="H294" s="23">
        <f t="shared" si="114"/>
        <v>-191.3289486394263</v>
      </c>
      <c r="I294" s="19">
        <f t="shared" si="115"/>
        <v>-4.4000000000000004</v>
      </c>
      <c r="J294" s="19">
        <f t="shared" si="116"/>
        <v>-4.6000000000000005</v>
      </c>
      <c r="K294" s="23">
        <f t="shared" si="118"/>
        <v>-3.9666666666666663</v>
      </c>
      <c r="L294" s="23">
        <f t="shared" si="119"/>
        <v>-0.63333333333333419</v>
      </c>
      <c r="M294" s="49">
        <f t="shared" si="120"/>
        <v>-0.43333333333333401</v>
      </c>
      <c r="N294" s="24"/>
      <c r="O294" s="34">
        <f t="shared" si="110"/>
        <v>-0.72899971023210974</v>
      </c>
      <c r="P294" s="34">
        <f t="shared" si="117"/>
        <v>-0.29899999999999999</v>
      </c>
      <c r="Q294" s="37"/>
      <c r="R294" s="40"/>
      <c r="S294" s="34"/>
    </row>
    <row r="295" spans="1:19">
      <c r="A295" s="7">
        <v>193250</v>
      </c>
      <c r="B295" s="8">
        <f t="shared" si="111"/>
        <v>-193.25</v>
      </c>
      <c r="C295" s="8">
        <f t="shared" si="112"/>
        <v>0.5</v>
      </c>
      <c r="D295" s="8">
        <v>-4.4000000000000004</v>
      </c>
      <c r="G295" s="23">
        <f t="shared" si="113"/>
        <v>-191.07116114719929</v>
      </c>
      <c r="H295" s="23">
        <f t="shared" si="114"/>
        <v>-190.81337365497228</v>
      </c>
      <c r="I295" s="19">
        <f t="shared" si="115"/>
        <v>-4.7</v>
      </c>
      <c r="J295" s="19">
        <f t="shared" si="116"/>
        <v>-3.4333333333333336</v>
      </c>
      <c r="K295" s="23">
        <f t="shared" si="118"/>
        <v>-3.9333333333333331</v>
      </c>
      <c r="L295" s="23">
        <f t="shared" si="119"/>
        <v>0.49999999999999956</v>
      </c>
      <c r="M295" s="49">
        <f t="shared" si="120"/>
        <v>-0.76666666666666705</v>
      </c>
      <c r="N295" s="24"/>
      <c r="O295" s="34">
        <f t="shared" si="110"/>
        <v>-0.99844329786679908</v>
      </c>
      <c r="P295" s="34">
        <f t="shared" si="117"/>
        <v>-0.29899999999999999</v>
      </c>
      <c r="Q295" s="37"/>
      <c r="R295" s="40"/>
      <c r="S295" s="34"/>
    </row>
    <row r="296" spans="1:19">
      <c r="A296" s="7">
        <v>192750</v>
      </c>
      <c r="B296" s="8">
        <f t="shared" si="111"/>
        <v>-192.75</v>
      </c>
      <c r="C296" s="8">
        <f t="shared" si="112"/>
        <v>0.5</v>
      </c>
      <c r="D296" s="8">
        <v>-5.5</v>
      </c>
      <c r="G296" s="23">
        <f t="shared" si="113"/>
        <v>-190.55558616274527</v>
      </c>
      <c r="H296" s="23">
        <f t="shared" si="114"/>
        <v>-190.29779867051826</v>
      </c>
      <c r="I296" s="19">
        <f t="shared" si="115"/>
        <v>-1.2</v>
      </c>
      <c r="J296" s="19">
        <f t="shared" si="116"/>
        <v>-2.6666666666666665</v>
      </c>
      <c r="K296" s="23">
        <f t="shared" si="118"/>
        <v>-3.8666666666666663</v>
      </c>
      <c r="L296" s="23">
        <f t="shared" si="119"/>
        <v>1.1999999999999997</v>
      </c>
      <c r="M296" s="49">
        <f t="shared" si="120"/>
        <v>2.6666666666666661</v>
      </c>
      <c r="N296" s="24"/>
      <c r="O296" s="34">
        <f t="shared" si="110"/>
        <v>-0.80070416996837146</v>
      </c>
      <c r="P296" s="34">
        <f t="shared" si="117"/>
        <v>-0.29899999999999999</v>
      </c>
      <c r="Q296" s="37"/>
      <c r="R296" s="40"/>
      <c r="S296" s="34"/>
    </row>
    <row r="297" spans="1:19">
      <c r="A297" s="7">
        <v>192250</v>
      </c>
      <c r="B297" s="8">
        <f t="shared" si="111"/>
        <v>-192.25</v>
      </c>
      <c r="C297" s="8">
        <f t="shared" si="112"/>
        <v>0.5</v>
      </c>
      <c r="D297" s="8">
        <v>-4.8</v>
      </c>
      <c r="G297" s="23">
        <f t="shared" si="113"/>
        <v>-190.04001117829125</v>
      </c>
      <c r="H297" s="23">
        <f t="shared" si="114"/>
        <v>-189.78222368606424</v>
      </c>
      <c r="I297" s="19">
        <f t="shared" si="115"/>
        <v>-2.1</v>
      </c>
      <c r="J297" s="19">
        <f t="shared" si="116"/>
        <v>-2.4</v>
      </c>
      <c r="K297" s="23">
        <f t="shared" si="118"/>
        <v>-4.0888888888888886</v>
      </c>
      <c r="L297" s="23">
        <f t="shared" si="119"/>
        <v>1.6888888888888887</v>
      </c>
      <c r="M297" s="49">
        <f t="shared" si="120"/>
        <v>1.9888888888888885</v>
      </c>
      <c r="N297" s="24"/>
      <c r="O297" s="34">
        <f t="shared" si="110"/>
        <v>-0.2283066621061425</v>
      </c>
      <c r="P297" s="34">
        <f t="shared" si="117"/>
        <v>-0.29899999999999999</v>
      </c>
      <c r="Q297" s="37"/>
      <c r="R297" s="40"/>
      <c r="S297" s="34"/>
    </row>
    <row r="298" spans="1:19">
      <c r="A298" s="7">
        <v>191750</v>
      </c>
      <c r="B298" s="8">
        <f t="shared" si="111"/>
        <v>-191.75</v>
      </c>
      <c r="C298" s="8">
        <f t="shared" si="112"/>
        <v>0.5</v>
      </c>
      <c r="D298" s="8">
        <v>-4.7</v>
      </c>
      <c r="G298" s="23">
        <f t="shared" si="113"/>
        <v>-189.52443619383723</v>
      </c>
      <c r="H298" s="23">
        <f t="shared" si="114"/>
        <v>-189.26664870161022</v>
      </c>
      <c r="I298" s="19">
        <f t="shared" si="115"/>
        <v>-3.9</v>
      </c>
      <c r="J298" s="19">
        <f t="shared" si="116"/>
        <v>-3.3666666666666667</v>
      </c>
      <c r="K298" s="23">
        <f t="shared" si="118"/>
        <v>-4.3444444444444441</v>
      </c>
      <c r="L298" s="23">
        <f t="shared" si="119"/>
        <v>0.97777777777777741</v>
      </c>
      <c r="M298" s="49">
        <f t="shared" si="120"/>
        <v>0.4444444444444442</v>
      </c>
      <c r="N298" s="24"/>
      <c r="O298" s="34">
        <f t="shared" si="110"/>
        <v>0.45091807030146175</v>
      </c>
      <c r="P298" s="34">
        <f t="shared" si="117"/>
        <v>-0.29899999999999999</v>
      </c>
      <c r="Q298" s="37"/>
      <c r="R298" s="40"/>
      <c r="S298" s="34"/>
    </row>
    <row r="299" spans="1:19">
      <c r="A299" s="7">
        <v>191250</v>
      </c>
      <c r="B299" s="8">
        <f t="shared" si="111"/>
        <v>-191.25</v>
      </c>
      <c r="C299" s="8">
        <f t="shared" si="112"/>
        <v>0.5</v>
      </c>
      <c r="D299" s="8">
        <v>-4.4000000000000004</v>
      </c>
      <c r="G299" s="23">
        <f t="shared" si="113"/>
        <v>-189.00886120938321</v>
      </c>
      <c r="H299" s="23">
        <f t="shared" si="114"/>
        <v>-188.7510737171562</v>
      </c>
      <c r="I299" s="19">
        <f t="shared" si="115"/>
        <v>-4.0999999999999996</v>
      </c>
      <c r="J299" s="19">
        <f t="shared" si="116"/>
        <v>-4.3</v>
      </c>
      <c r="K299" s="23">
        <f t="shared" si="118"/>
        <v>-4.5666666666666664</v>
      </c>
      <c r="L299" s="23">
        <f t="shared" si="119"/>
        <v>0.26666666666666661</v>
      </c>
      <c r="M299" s="49">
        <f t="shared" si="120"/>
        <v>0.46666666666666679</v>
      </c>
      <c r="N299" s="24"/>
      <c r="O299" s="34">
        <f t="shared" si="110"/>
        <v>0.91915322621889739</v>
      </c>
      <c r="P299" s="34">
        <f t="shared" si="117"/>
        <v>-0.29899999999999999</v>
      </c>
      <c r="Q299" s="37"/>
      <c r="R299" s="40"/>
      <c r="S299" s="34"/>
    </row>
    <row r="300" spans="1:19">
      <c r="A300" s="7">
        <v>190750</v>
      </c>
      <c r="B300" s="8">
        <f t="shared" si="111"/>
        <v>-190.75</v>
      </c>
      <c r="C300" s="8">
        <f t="shared" si="112"/>
        <v>0.5</v>
      </c>
      <c r="D300" s="8">
        <v>-4.7</v>
      </c>
      <c r="G300" s="23">
        <f t="shared" si="113"/>
        <v>-188.49328622492919</v>
      </c>
      <c r="H300" s="23">
        <f t="shared" si="114"/>
        <v>-188.23549873270218</v>
      </c>
      <c r="I300" s="19">
        <f t="shared" si="115"/>
        <v>-4.9000000000000004</v>
      </c>
      <c r="J300" s="19">
        <f t="shared" si="116"/>
        <v>-5.2666666666666666</v>
      </c>
      <c r="K300" s="23">
        <f t="shared" si="118"/>
        <v>-4.7444444444444436</v>
      </c>
      <c r="L300" s="23">
        <f t="shared" si="119"/>
        <v>-0.52222222222222303</v>
      </c>
      <c r="M300" s="49">
        <f t="shared" si="120"/>
        <v>-0.15555555555555678</v>
      </c>
      <c r="N300" s="24"/>
      <c r="O300" s="34">
        <f t="shared" si="110"/>
        <v>0.95730637233825688</v>
      </c>
      <c r="P300" s="34">
        <f t="shared" si="117"/>
        <v>-0.29899999999999999</v>
      </c>
      <c r="Q300" s="37"/>
      <c r="R300" s="40"/>
      <c r="S300" s="34"/>
    </row>
    <row r="301" spans="1:19">
      <c r="A301" s="7">
        <v>190250</v>
      </c>
      <c r="B301" s="8">
        <f t="shared" si="111"/>
        <v>-190.25</v>
      </c>
      <c r="C301" s="8">
        <f t="shared" si="112"/>
        <v>0.5</v>
      </c>
      <c r="D301" s="8">
        <v>-1.2</v>
      </c>
      <c r="G301" s="23">
        <f t="shared" si="113"/>
        <v>-187.97771124047517</v>
      </c>
      <c r="H301" s="23">
        <f t="shared" si="114"/>
        <v>-187.71992374824816</v>
      </c>
      <c r="I301" s="19">
        <f t="shared" si="115"/>
        <v>-6.8</v>
      </c>
      <c r="J301" s="19">
        <f t="shared" si="116"/>
        <v>-6.2333333333333334</v>
      </c>
      <c r="K301" s="23">
        <f t="shared" si="118"/>
        <v>-5.1999999999999993</v>
      </c>
      <c r="L301" s="23">
        <f t="shared" si="119"/>
        <v>-1.0333333333333341</v>
      </c>
      <c r="M301" s="49">
        <f t="shared" si="120"/>
        <v>-1.6000000000000005</v>
      </c>
      <c r="N301" s="24"/>
      <c r="O301" s="34">
        <f t="shared" si="110"/>
        <v>0.54752522756528055</v>
      </c>
      <c r="P301" s="34">
        <f t="shared" si="117"/>
        <v>-0.29899999999999999</v>
      </c>
      <c r="Q301" s="37"/>
      <c r="R301" s="40"/>
      <c r="S301" s="34"/>
    </row>
    <row r="302" spans="1:19">
      <c r="A302" s="7">
        <v>189750</v>
      </c>
      <c r="B302" s="8">
        <f t="shared" si="111"/>
        <v>-189.75</v>
      </c>
      <c r="C302" s="8">
        <f t="shared" si="112"/>
        <v>0.5</v>
      </c>
      <c r="D302" s="8">
        <v>-2.1</v>
      </c>
      <c r="G302" s="23">
        <f t="shared" si="113"/>
        <v>-187.46213625602115</v>
      </c>
      <c r="H302" s="23">
        <f t="shared" si="114"/>
        <v>-187.20434876379414</v>
      </c>
      <c r="I302" s="19">
        <f t="shared" si="115"/>
        <v>-7</v>
      </c>
      <c r="J302" s="19">
        <f t="shared" si="116"/>
        <v>-6.7333333333333343</v>
      </c>
      <c r="K302" s="23">
        <f t="shared" si="118"/>
        <v>-5.6999999999999993</v>
      </c>
      <c r="L302" s="23">
        <f t="shared" si="119"/>
        <v>-1.033333333333335</v>
      </c>
      <c r="M302" s="49">
        <f t="shared" si="120"/>
        <v>-1.3000000000000007</v>
      </c>
      <c r="N302" s="24"/>
      <c r="O302" s="34">
        <f t="shared" si="110"/>
        <v>-0.11844905625052764</v>
      </c>
      <c r="P302" s="34">
        <f t="shared" si="117"/>
        <v>-0.29899999999999999</v>
      </c>
      <c r="Q302" s="37"/>
      <c r="R302" s="40"/>
      <c r="S302" s="34"/>
    </row>
    <row r="303" spans="1:19">
      <c r="A303" s="7">
        <v>189250</v>
      </c>
      <c r="B303" s="8">
        <f t="shared" si="111"/>
        <v>-189.25</v>
      </c>
      <c r="C303" s="8">
        <f t="shared" si="112"/>
        <v>0.5</v>
      </c>
      <c r="D303" s="8">
        <v>-3.9</v>
      </c>
      <c r="G303" s="23">
        <f t="shared" si="113"/>
        <v>-186.94656127156713</v>
      </c>
      <c r="H303" s="23">
        <f t="shared" si="114"/>
        <v>-186.68877377934012</v>
      </c>
      <c r="I303" s="19">
        <f t="shared" si="115"/>
        <v>-6.4</v>
      </c>
      <c r="J303" s="19">
        <f t="shared" si="116"/>
        <v>-6.5666666666666664</v>
      </c>
      <c r="K303" s="23">
        <f t="shared" si="118"/>
        <v>-6.0222222222222221</v>
      </c>
      <c r="L303" s="23">
        <f t="shared" si="119"/>
        <v>-0.54444444444444429</v>
      </c>
      <c r="M303" s="49">
        <f t="shared" si="120"/>
        <v>-0.37777777777777821</v>
      </c>
      <c r="N303" s="24"/>
      <c r="O303" s="34">
        <f t="shared" si="110"/>
        <v>-0.72899971023213395</v>
      </c>
      <c r="P303" s="34">
        <f t="shared" si="117"/>
        <v>-0.29899999999999999</v>
      </c>
      <c r="Q303" s="37"/>
      <c r="R303" s="40"/>
      <c r="S303" s="34"/>
    </row>
    <row r="304" spans="1:19">
      <c r="A304" s="7">
        <v>188750</v>
      </c>
      <c r="B304" s="8">
        <f t="shared" si="111"/>
        <v>-188.75</v>
      </c>
      <c r="C304" s="8">
        <f t="shared" si="112"/>
        <v>0.5</v>
      </c>
      <c r="D304" s="8">
        <v>-4.0999999999999996</v>
      </c>
      <c r="G304" s="23">
        <f t="shared" si="113"/>
        <v>-186.43098628711311</v>
      </c>
      <c r="H304" s="23">
        <f t="shared" si="114"/>
        <v>-186.1731987948861</v>
      </c>
      <c r="I304" s="19">
        <f t="shared" si="115"/>
        <v>-6.3</v>
      </c>
      <c r="J304" s="19">
        <f t="shared" si="116"/>
        <v>-6</v>
      </c>
      <c r="K304" s="23">
        <f t="shared" si="118"/>
        <v>-6.3777777777777773</v>
      </c>
      <c r="L304" s="23">
        <f t="shared" si="119"/>
        <v>0.37777777777777732</v>
      </c>
      <c r="M304" s="49">
        <f t="shared" si="120"/>
        <v>7.7777777777777501E-2</v>
      </c>
      <c r="N304" s="24"/>
      <c r="O304" s="34">
        <f t="shared" si="110"/>
        <v>-0.99844329786680264</v>
      </c>
      <c r="P304" s="34">
        <f t="shared" si="117"/>
        <v>-0.29899999999999999</v>
      </c>
      <c r="Q304" s="37"/>
      <c r="R304" s="40"/>
      <c r="S304" s="34"/>
    </row>
    <row r="305" spans="1:19">
      <c r="A305" s="7">
        <v>188250</v>
      </c>
      <c r="B305" s="8">
        <f t="shared" si="111"/>
        <v>-188.25</v>
      </c>
      <c r="C305" s="8">
        <f t="shared" si="112"/>
        <v>0.5</v>
      </c>
      <c r="D305" s="8">
        <v>-4.9000000000000004</v>
      </c>
      <c r="G305" s="23">
        <f t="shared" si="113"/>
        <v>-185.91541130265909</v>
      </c>
      <c r="H305" s="23">
        <f t="shared" si="114"/>
        <v>-185.65762381043209</v>
      </c>
      <c r="I305" s="19">
        <f t="shared" si="115"/>
        <v>-5.3</v>
      </c>
      <c r="J305" s="19">
        <f t="shared" si="116"/>
        <v>-6.0666666666666664</v>
      </c>
      <c r="K305" s="23">
        <f t="shared" si="118"/>
        <v>-6.666666666666667</v>
      </c>
      <c r="L305" s="23">
        <f t="shared" si="119"/>
        <v>0.60000000000000053</v>
      </c>
      <c r="M305" s="49">
        <f t="shared" si="120"/>
        <v>1.3666666666666671</v>
      </c>
      <c r="N305" s="24"/>
      <c r="O305" s="34">
        <f t="shared" si="110"/>
        <v>-0.80070416996836735</v>
      </c>
      <c r="P305" s="34">
        <f t="shared" si="117"/>
        <v>-0.29899999999999999</v>
      </c>
      <c r="Q305" s="37"/>
      <c r="R305" s="40"/>
      <c r="S305" s="34"/>
    </row>
    <row r="306" spans="1:19">
      <c r="A306" s="7">
        <v>187750</v>
      </c>
      <c r="B306" s="8">
        <f t="shared" si="111"/>
        <v>-187.75</v>
      </c>
      <c r="C306" s="8">
        <f t="shared" si="112"/>
        <v>0.5</v>
      </c>
      <c r="D306" s="8">
        <v>-6.8</v>
      </c>
      <c r="G306" s="23">
        <f t="shared" si="113"/>
        <v>-185.39983631820508</v>
      </c>
      <c r="H306" s="23">
        <f t="shared" si="114"/>
        <v>-185.14204882597807</v>
      </c>
      <c r="I306" s="19">
        <f t="shared" si="115"/>
        <v>-6.6</v>
      </c>
      <c r="J306" s="19">
        <f t="shared" si="116"/>
        <v>-6.2333333333333334</v>
      </c>
      <c r="K306" s="23">
        <f t="shared" si="118"/>
        <v>-6.7444444444444436</v>
      </c>
      <c r="L306" s="23">
        <f t="shared" si="119"/>
        <v>0.51111111111111018</v>
      </c>
      <c r="M306" s="49">
        <f t="shared" si="120"/>
        <v>0.14444444444444393</v>
      </c>
      <c r="N306" s="24"/>
      <c r="O306" s="34">
        <f t="shared" si="110"/>
        <v>-0.22830666210610814</v>
      </c>
      <c r="P306" s="34">
        <f t="shared" si="117"/>
        <v>-0.29899999999999999</v>
      </c>
      <c r="Q306" s="37"/>
      <c r="R306" s="40"/>
      <c r="S306" s="34"/>
    </row>
    <row r="307" spans="1:19">
      <c r="A307" s="7">
        <v>187250</v>
      </c>
      <c r="B307" s="8">
        <f t="shared" si="111"/>
        <v>-187.25</v>
      </c>
      <c r="C307" s="8">
        <f t="shared" si="112"/>
        <v>0.5</v>
      </c>
      <c r="D307" s="8">
        <v>-7</v>
      </c>
      <c r="G307" s="23">
        <f t="shared" si="113"/>
        <v>-184.88426133375106</v>
      </c>
      <c r="H307" s="23">
        <f t="shared" si="114"/>
        <v>-184.62647384152405</v>
      </c>
      <c r="I307" s="19">
        <f t="shared" si="115"/>
        <v>-6.8</v>
      </c>
      <c r="J307" s="19">
        <f t="shared" si="116"/>
        <v>-6.8999999999999995</v>
      </c>
      <c r="K307" s="23">
        <f t="shared" si="118"/>
        <v>-6.8555555555555561</v>
      </c>
      <c r="L307" s="23">
        <f t="shared" si="119"/>
        <v>-4.4444444444443398E-2</v>
      </c>
      <c r="M307" s="49">
        <f t="shared" si="120"/>
        <v>5.5555555555556246E-2</v>
      </c>
      <c r="N307" s="24"/>
      <c r="O307" s="34">
        <f t="shared" si="110"/>
        <v>0.45091807030151865</v>
      </c>
      <c r="P307" s="34">
        <f t="shared" si="117"/>
        <v>-0.29899999999999999</v>
      </c>
      <c r="Q307" s="37"/>
      <c r="R307" s="40"/>
      <c r="S307" s="34"/>
    </row>
    <row r="308" spans="1:19">
      <c r="A308" s="7">
        <v>186750</v>
      </c>
      <c r="B308" s="8">
        <f t="shared" si="111"/>
        <v>-186.75</v>
      </c>
      <c r="C308" s="8">
        <f t="shared" si="112"/>
        <v>0.5</v>
      </c>
      <c r="D308" s="8">
        <v>-6.4</v>
      </c>
      <c r="G308" s="23">
        <f t="shared" si="113"/>
        <v>-184.36868634929704</v>
      </c>
      <c r="H308" s="23">
        <f t="shared" si="114"/>
        <v>-184.11089885707003</v>
      </c>
      <c r="I308" s="19">
        <f t="shared" si="115"/>
        <v>-7.3</v>
      </c>
      <c r="J308" s="19">
        <f t="shared" si="116"/>
        <v>-7.2</v>
      </c>
      <c r="K308" s="23">
        <f t="shared" si="118"/>
        <v>-6.8888888888888893</v>
      </c>
      <c r="L308" s="23">
        <f t="shared" si="119"/>
        <v>-0.31111111111111089</v>
      </c>
      <c r="M308" s="49">
        <f t="shared" si="120"/>
        <v>-0.41111111111111054</v>
      </c>
      <c r="N308" s="24"/>
      <c r="O308" s="34">
        <f t="shared" si="110"/>
        <v>0.91915322621892248</v>
      </c>
      <c r="P308" s="34">
        <f t="shared" si="117"/>
        <v>-0.29899999999999999</v>
      </c>
      <c r="Q308" s="37"/>
      <c r="R308" s="40"/>
      <c r="S308" s="34"/>
    </row>
    <row r="309" spans="1:19">
      <c r="A309" s="7">
        <v>186250</v>
      </c>
      <c r="B309" s="8">
        <f t="shared" si="111"/>
        <v>-186.25</v>
      </c>
      <c r="C309" s="8">
        <f t="shared" si="112"/>
        <v>0.5</v>
      </c>
      <c r="D309" s="8">
        <v>-6.3</v>
      </c>
      <c r="G309" s="23">
        <f t="shared" si="113"/>
        <v>-183.85311136484302</v>
      </c>
      <c r="H309" s="23">
        <f t="shared" si="114"/>
        <v>-183.59532387261601</v>
      </c>
      <c r="I309" s="19">
        <f t="shared" si="115"/>
        <v>-7.5</v>
      </c>
      <c r="J309" s="19">
        <f t="shared" si="116"/>
        <v>-7.4333333333333336</v>
      </c>
      <c r="K309" s="23">
        <f t="shared" si="118"/>
        <v>-6.9555555555555557</v>
      </c>
      <c r="L309" s="23">
        <f t="shared" si="119"/>
        <v>-0.47777777777777786</v>
      </c>
      <c r="M309" s="49">
        <f t="shared" si="120"/>
        <v>-0.54444444444444429</v>
      </c>
      <c r="N309" s="24"/>
      <c r="O309" s="34">
        <f t="shared" si="110"/>
        <v>0.95730637233824678</v>
      </c>
      <c r="P309" s="34">
        <f t="shared" si="117"/>
        <v>-0.29899999999999999</v>
      </c>
      <c r="Q309" s="37"/>
      <c r="R309" s="40"/>
      <c r="S309" s="34"/>
    </row>
    <row r="310" spans="1:19">
      <c r="A310" s="7">
        <v>185750</v>
      </c>
      <c r="B310" s="8">
        <f t="shared" si="111"/>
        <v>-185.75</v>
      </c>
      <c r="C310" s="8">
        <f t="shared" si="112"/>
        <v>0.5</v>
      </c>
      <c r="D310" s="8">
        <v>-5.3</v>
      </c>
      <c r="G310" s="23">
        <f t="shared" si="113"/>
        <v>-183.337536380389</v>
      </c>
      <c r="H310" s="23">
        <f t="shared" si="114"/>
        <v>-183.07974888816199</v>
      </c>
      <c r="I310" s="19">
        <f t="shared" si="115"/>
        <v>-7.5</v>
      </c>
      <c r="J310" s="19">
        <f t="shared" si="116"/>
        <v>-7.666666666666667</v>
      </c>
      <c r="K310" s="23">
        <f t="shared" si="118"/>
        <v>-7.1555555555555559</v>
      </c>
      <c r="L310" s="23">
        <f t="shared" si="119"/>
        <v>-0.51111111111111107</v>
      </c>
      <c r="M310" s="49">
        <f t="shared" si="120"/>
        <v>-0.34444444444444411</v>
      </c>
      <c r="N310" s="24"/>
      <c r="O310" s="34">
        <f t="shared" si="110"/>
        <v>0.54752522756527477</v>
      </c>
      <c r="P310" s="34">
        <f t="shared" si="117"/>
        <v>-0.29899999999999999</v>
      </c>
      <c r="Q310" s="37"/>
      <c r="R310" s="40"/>
      <c r="S310" s="34"/>
    </row>
    <row r="311" spans="1:19">
      <c r="A311" s="7">
        <v>185250</v>
      </c>
      <c r="B311" s="8">
        <f t="shared" si="111"/>
        <v>-185.25</v>
      </c>
      <c r="C311" s="8">
        <f t="shared" si="112"/>
        <v>0.5</v>
      </c>
      <c r="D311" s="8">
        <v>-6.6</v>
      </c>
      <c r="G311" s="23">
        <f t="shared" si="113"/>
        <v>-182.82196139593498</v>
      </c>
      <c r="H311" s="23">
        <f t="shared" si="114"/>
        <v>-182.56417390370797</v>
      </c>
      <c r="I311" s="19">
        <f t="shared" si="115"/>
        <v>-8</v>
      </c>
      <c r="J311" s="19">
        <f t="shared" si="116"/>
        <v>-7.3999999999999995</v>
      </c>
      <c r="K311" s="23">
        <f t="shared" si="118"/>
        <v>-6.9333333333333336</v>
      </c>
      <c r="L311" s="23">
        <f t="shared" si="119"/>
        <v>-0.4666666666666659</v>
      </c>
      <c r="M311" s="49">
        <f t="shared" si="120"/>
        <v>-1.0666666666666664</v>
      </c>
      <c r="N311" s="24"/>
      <c r="O311" s="34">
        <f t="shared" si="110"/>
        <v>-0.11844905625059089</v>
      </c>
      <c r="P311" s="34">
        <f t="shared" si="117"/>
        <v>-0.29899999999999999</v>
      </c>
      <c r="Q311" s="37"/>
      <c r="R311" s="40"/>
      <c r="S311" s="34"/>
    </row>
    <row r="312" spans="1:19">
      <c r="A312" s="7">
        <v>184750</v>
      </c>
      <c r="B312" s="8">
        <f t="shared" si="111"/>
        <v>-184.75</v>
      </c>
      <c r="C312" s="8">
        <f t="shared" si="112"/>
        <v>0.5</v>
      </c>
      <c r="D312" s="8">
        <v>-6.8</v>
      </c>
      <c r="G312" s="23">
        <f t="shared" si="113"/>
        <v>-182.30638641148096</v>
      </c>
      <c r="H312" s="23">
        <f t="shared" si="114"/>
        <v>-182.04859891925395</v>
      </c>
      <c r="I312" s="19">
        <f t="shared" si="115"/>
        <v>-6.7</v>
      </c>
      <c r="J312" s="19">
        <f t="shared" si="116"/>
        <v>-7.2</v>
      </c>
      <c r="K312" s="23">
        <f t="shared" si="118"/>
        <v>-6.7444444444444445</v>
      </c>
      <c r="L312" s="23">
        <f t="shared" si="119"/>
        <v>-0.45555555555555571</v>
      </c>
      <c r="M312" s="49">
        <f t="shared" si="120"/>
        <v>4.4444444444444287E-2</v>
      </c>
      <c r="N312" s="24"/>
      <c r="O312" s="34">
        <f t="shared" si="110"/>
        <v>-0.72899971023215804</v>
      </c>
      <c r="P312" s="34">
        <f t="shared" si="117"/>
        <v>-0.29899999999999999</v>
      </c>
      <c r="Q312" s="37"/>
      <c r="R312" s="40"/>
      <c r="S312" s="34"/>
    </row>
    <row r="313" spans="1:19">
      <c r="A313" s="7">
        <v>184250</v>
      </c>
      <c r="B313" s="8">
        <f t="shared" si="111"/>
        <v>-184.25</v>
      </c>
      <c r="C313" s="8">
        <f t="shared" si="112"/>
        <v>0.5</v>
      </c>
      <c r="D313" s="8">
        <v>-7.3</v>
      </c>
      <c r="G313" s="23">
        <f t="shared" si="113"/>
        <v>-181.79081142702694</v>
      </c>
      <c r="H313" s="23">
        <f t="shared" si="114"/>
        <v>-181.53302393479993</v>
      </c>
      <c r="I313" s="19">
        <f t="shared" si="115"/>
        <v>-6.9</v>
      </c>
      <c r="J313" s="19">
        <f t="shared" si="116"/>
        <v>-6.9000000000000012</v>
      </c>
      <c r="K313" s="23">
        <f t="shared" si="118"/>
        <v>-6.5333333333333341</v>
      </c>
      <c r="L313" s="23">
        <f t="shared" si="119"/>
        <v>-0.36666666666666714</v>
      </c>
      <c r="M313" s="49">
        <f t="shared" si="120"/>
        <v>-0.36666666666666625</v>
      </c>
      <c r="N313" s="24"/>
      <c r="O313" s="34">
        <f t="shared" si="110"/>
        <v>-0.99844329786680452</v>
      </c>
      <c r="P313" s="34">
        <f t="shared" si="117"/>
        <v>-0.29899999999999999</v>
      </c>
      <c r="Q313" s="37"/>
      <c r="R313" s="40"/>
      <c r="S313" s="34"/>
    </row>
    <row r="314" spans="1:19">
      <c r="A314" s="7">
        <v>183750</v>
      </c>
      <c r="B314" s="8">
        <f t="shared" si="111"/>
        <v>-183.75</v>
      </c>
      <c r="C314" s="8">
        <f t="shared" si="112"/>
        <v>0.5</v>
      </c>
      <c r="D314" s="8">
        <v>-7.5</v>
      </c>
      <c r="G314" s="23">
        <f t="shared" si="113"/>
        <v>-181.27523644257292</v>
      </c>
      <c r="H314" s="23">
        <f t="shared" si="114"/>
        <v>-181.01744895034591</v>
      </c>
      <c r="I314" s="19">
        <f t="shared" si="115"/>
        <v>-7.1</v>
      </c>
      <c r="J314" s="19">
        <f t="shared" si="116"/>
        <v>-6.2</v>
      </c>
      <c r="K314" s="23">
        <f t="shared" si="118"/>
        <v>-6.2666666666666675</v>
      </c>
      <c r="L314" s="23">
        <f t="shared" si="119"/>
        <v>6.6666666666667318E-2</v>
      </c>
      <c r="M314" s="49">
        <f t="shared" si="120"/>
        <v>-0.83333333333333215</v>
      </c>
      <c r="N314" s="24"/>
      <c r="O314" s="34">
        <f t="shared" si="110"/>
        <v>-0.80070416996832916</v>
      </c>
      <c r="P314" s="34">
        <f t="shared" si="117"/>
        <v>-0.29899999999999999</v>
      </c>
      <c r="Q314" s="37"/>
      <c r="R314" s="40"/>
      <c r="S314" s="34"/>
    </row>
    <row r="315" spans="1:19">
      <c r="A315" s="7">
        <v>183250</v>
      </c>
      <c r="B315" s="8">
        <f t="shared" si="111"/>
        <v>-183.25</v>
      </c>
      <c r="C315" s="8">
        <f t="shared" si="112"/>
        <v>0.5</v>
      </c>
      <c r="D315" s="8">
        <v>-7.5</v>
      </c>
      <c r="G315" s="23">
        <f t="shared" si="113"/>
        <v>-180.7596614581189</v>
      </c>
      <c r="H315" s="23">
        <f t="shared" si="114"/>
        <v>-180.50187396589189</v>
      </c>
      <c r="I315" s="19">
        <f t="shared" si="115"/>
        <v>-4.5999999999999996</v>
      </c>
      <c r="J315" s="19">
        <f t="shared" si="116"/>
        <v>-5.5999999999999988</v>
      </c>
      <c r="K315" s="23">
        <f t="shared" si="118"/>
        <v>-5.9444444444444455</v>
      </c>
      <c r="L315" s="23">
        <f t="shared" si="119"/>
        <v>0.34444444444444677</v>
      </c>
      <c r="M315" s="49">
        <f t="shared" si="120"/>
        <v>1.3444444444444459</v>
      </c>
      <c r="N315" s="24"/>
      <c r="O315" s="34">
        <f t="shared" si="110"/>
        <v>-0.22830666210610148</v>
      </c>
      <c r="P315" s="34">
        <f t="shared" si="117"/>
        <v>-0.29899999999999999</v>
      </c>
      <c r="Q315" s="37"/>
      <c r="R315" s="40"/>
      <c r="S315" s="34"/>
    </row>
    <row r="316" spans="1:19">
      <c r="A316" s="7">
        <v>182750</v>
      </c>
      <c r="B316" s="8">
        <f t="shared" si="111"/>
        <v>-182.75</v>
      </c>
      <c r="C316" s="8">
        <f t="shared" si="112"/>
        <v>0.5</v>
      </c>
      <c r="D316" s="8">
        <v>-8</v>
      </c>
      <c r="G316" s="23">
        <f t="shared" si="113"/>
        <v>-180.24408647366488</v>
      </c>
      <c r="H316" s="23">
        <f t="shared" si="114"/>
        <v>-179.98629898143787</v>
      </c>
      <c r="I316" s="19">
        <f t="shared" si="115"/>
        <v>-5.0999999999999996</v>
      </c>
      <c r="J316" s="19">
        <f t="shared" si="116"/>
        <v>-5.0333333333333332</v>
      </c>
      <c r="K316" s="23">
        <f t="shared" si="118"/>
        <v>-5.6555555555555559</v>
      </c>
      <c r="L316" s="23">
        <f t="shared" si="119"/>
        <v>0.62222222222222268</v>
      </c>
      <c r="M316" s="49">
        <f t="shared" si="120"/>
        <v>0.55555555555555625</v>
      </c>
      <c r="N316" s="24"/>
      <c r="O316" s="34">
        <f t="shared" si="110"/>
        <v>0.45091807030155012</v>
      </c>
      <c r="P316" s="34">
        <f t="shared" si="117"/>
        <v>-0.29899999999999999</v>
      </c>
      <c r="Q316" s="37"/>
      <c r="R316" s="40"/>
      <c r="S316" s="34"/>
    </row>
    <row r="317" spans="1:19">
      <c r="A317" s="7">
        <v>182250</v>
      </c>
      <c r="B317" s="8">
        <f t="shared" si="111"/>
        <v>-182.25</v>
      </c>
      <c r="C317" s="8">
        <f t="shared" si="112"/>
        <v>0.5</v>
      </c>
      <c r="D317" s="8">
        <v>-6.7</v>
      </c>
      <c r="G317" s="23">
        <f t="shared" si="113"/>
        <v>-179.72851148921086</v>
      </c>
      <c r="H317" s="23">
        <f t="shared" si="114"/>
        <v>-179.47072399698385</v>
      </c>
      <c r="I317" s="19">
        <f t="shared" si="115"/>
        <v>-5.4</v>
      </c>
      <c r="J317" s="19">
        <f t="shared" si="116"/>
        <v>-5.2</v>
      </c>
      <c r="K317" s="23">
        <f t="shared" si="118"/>
        <v>-5.5888888888888895</v>
      </c>
      <c r="L317" s="23">
        <f t="shared" si="119"/>
        <v>0.38888888888888928</v>
      </c>
      <c r="M317" s="49">
        <f t="shared" si="120"/>
        <v>0.18888888888888911</v>
      </c>
      <c r="N317" s="24"/>
      <c r="O317" s="34">
        <f t="shared" si="110"/>
        <v>0.91915322621893636</v>
      </c>
      <c r="P317" s="34">
        <f t="shared" si="117"/>
        <v>-0.29899999999999999</v>
      </c>
      <c r="Q317" s="37"/>
      <c r="R317" s="40"/>
      <c r="S317" s="34"/>
    </row>
    <row r="318" spans="1:19">
      <c r="A318" s="7">
        <v>181750</v>
      </c>
      <c r="B318" s="8">
        <f t="shared" si="111"/>
        <v>-181.75</v>
      </c>
      <c r="C318" s="8">
        <f t="shared" si="112"/>
        <v>0.5</v>
      </c>
      <c r="D318" s="8">
        <v>-6.9</v>
      </c>
      <c r="G318" s="23">
        <f t="shared" si="113"/>
        <v>-179.21293650475684</v>
      </c>
      <c r="H318" s="23">
        <f t="shared" si="114"/>
        <v>-178.95514901252983</v>
      </c>
      <c r="I318" s="19">
        <f t="shared" si="115"/>
        <v>-5.0999999999999996</v>
      </c>
      <c r="J318" s="19">
        <f t="shared" si="116"/>
        <v>-5.0333333333333332</v>
      </c>
      <c r="K318" s="23">
        <f t="shared" si="118"/>
        <v>-5.5333333333333332</v>
      </c>
      <c r="L318" s="23">
        <f t="shared" si="119"/>
        <v>0.5</v>
      </c>
      <c r="M318" s="49">
        <f t="shared" si="120"/>
        <v>0.43333333333333357</v>
      </c>
      <c r="N318" s="24"/>
      <c r="O318" s="34">
        <f t="shared" si="110"/>
        <v>0.95730637233822835</v>
      </c>
      <c r="P318" s="34">
        <f t="shared" si="117"/>
        <v>-0.29899999999999999</v>
      </c>
      <c r="Q318" s="37"/>
      <c r="R318" s="40"/>
      <c r="S318" s="34"/>
    </row>
    <row r="319" spans="1:19">
      <c r="A319" s="7">
        <v>181250</v>
      </c>
      <c r="B319" s="8">
        <f t="shared" si="111"/>
        <v>-181.25</v>
      </c>
      <c r="C319" s="8">
        <f t="shared" si="112"/>
        <v>0.5</v>
      </c>
      <c r="D319" s="8">
        <v>-7.1</v>
      </c>
      <c r="G319" s="23">
        <f t="shared" si="113"/>
        <v>-178.69736152030282</v>
      </c>
      <c r="H319" s="23">
        <f t="shared" si="114"/>
        <v>-178.43957402807581</v>
      </c>
      <c r="I319" s="19">
        <f t="shared" si="115"/>
        <v>-4.5999999999999996</v>
      </c>
      <c r="J319" s="19">
        <f t="shared" si="116"/>
        <v>-5.0333333333333332</v>
      </c>
      <c r="K319" s="23">
        <f t="shared" si="118"/>
        <v>-5.5111111111111102</v>
      </c>
      <c r="L319" s="23">
        <f t="shared" si="119"/>
        <v>0.47777777777777697</v>
      </c>
      <c r="M319" s="49">
        <f t="shared" si="120"/>
        <v>0.91111111111111054</v>
      </c>
      <c r="N319" s="24"/>
      <c r="O319" s="34">
        <f t="shared" si="110"/>
        <v>0.547525227565269</v>
      </c>
      <c r="P319" s="34">
        <f t="shared" si="117"/>
        <v>-0.29899999999999999</v>
      </c>
      <c r="Q319" s="37"/>
      <c r="R319" s="40"/>
      <c r="S319" s="34"/>
    </row>
    <row r="320" spans="1:19">
      <c r="A320" s="7">
        <v>180750</v>
      </c>
      <c r="B320" s="8">
        <f t="shared" si="111"/>
        <v>-180.75</v>
      </c>
      <c r="C320" s="8">
        <f t="shared" si="112"/>
        <v>0.5</v>
      </c>
      <c r="D320" s="8">
        <v>-4.2</v>
      </c>
      <c r="G320" s="23">
        <f t="shared" si="113"/>
        <v>-178.1817865358488</v>
      </c>
      <c r="H320" s="23">
        <f t="shared" si="114"/>
        <v>-177.92399904362179</v>
      </c>
      <c r="I320" s="19">
        <f t="shared" si="115"/>
        <v>-5.4</v>
      </c>
      <c r="J320" s="19">
        <f t="shared" si="116"/>
        <v>-5.3666666666666671</v>
      </c>
      <c r="K320" s="23">
        <f t="shared" si="118"/>
        <v>-5.833333333333333</v>
      </c>
      <c r="L320" s="23">
        <f t="shared" si="119"/>
        <v>0.4666666666666659</v>
      </c>
      <c r="M320" s="49">
        <f t="shared" si="120"/>
        <v>0.43333333333333268</v>
      </c>
      <c r="N320" s="24"/>
      <c r="O320" s="34">
        <f t="shared" si="110"/>
        <v>-0.11844905625062592</v>
      </c>
      <c r="P320" s="34">
        <f t="shared" si="117"/>
        <v>-0.29899999999999999</v>
      </c>
      <c r="Q320" s="37"/>
      <c r="R320" s="40"/>
      <c r="S320" s="34"/>
    </row>
    <row r="321" spans="1:19">
      <c r="A321" s="7">
        <v>180250</v>
      </c>
      <c r="B321" s="8">
        <f t="shared" si="111"/>
        <v>-180.25</v>
      </c>
      <c r="C321" s="8">
        <f t="shared" si="112"/>
        <v>0.5</v>
      </c>
      <c r="D321" s="8">
        <v>-5</v>
      </c>
      <c r="G321" s="23">
        <f t="shared" si="113"/>
        <v>-177.66621155139478</v>
      </c>
      <c r="H321" s="23">
        <f t="shared" si="114"/>
        <v>-177.40842405916777</v>
      </c>
      <c r="I321" s="19">
        <f t="shared" si="115"/>
        <v>-6.1</v>
      </c>
      <c r="J321" s="19">
        <f t="shared" si="116"/>
        <v>-5.9666666666666659</v>
      </c>
      <c r="K321" s="23">
        <f t="shared" si="118"/>
        <v>-6.2777777777777777</v>
      </c>
      <c r="L321" s="23">
        <f t="shared" si="119"/>
        <v>0.31111111111111178</v>
      </c>
      <c r="M321" s="49">
        <f t="shared" si="120"/>
        <v>0.17777777777777803</v>
      </c>
      <c r="N321" s="24"/>
      <c r="O321" s="34">
        <f t="shared" si="110"/>
        <v>-0.72899971023220167</v>
      </c>
      <c r="P321" s="34">
        <f t="shared" si="117"/>
        <v>-0.29899999999999999</v>
      </c>
      <c r="Q321" s="37"/>
      <c r="R321" s="40"/>
      <c r="S321" s="34"/>
    </row>
    <row r="322" spans="1:19">
      <c r="A322" s="7">
        <v>179750</v>
      </c>
      <c r="B322" s="8">
        <f t="shared" si="111"/>
        <v>-179.75</v>
      </c>
      <c r="C322" s="8">
        <f t="shared" si="112"/>
        <v>0.5</v>
      </c>
      <c r="D322" s="8">
        <v>-5.0999999999999996</v>
      </c>
      <c r="G322" s="23">
        <f t="shared" si="113"/>
        <v>-177.15063656694076</v>
      </c>
      <c r="H322" s="23">
        <f t="shared" si="114"/>
        <v>-176.89284907471375</v>
      </c>
      <c r="I322" s="19">
        <f t="shared" si="115"/>
        <v>-6.4</v>
      </c>
      <c r="J322" s="19">
        <f t="shared" si="116"/>
        <v>-6.4666666666666659</v>
      </c>
      <c r="K322" s="23">
        <f t="shared" si="118"/>
        <v>-6.6111111111111107</v>
      </c>
      <c r="L322" s="23">
        <f t="shared" si="119"/>
        <v>0.14444444444444482</v>
      </c>
      <c r="M322" s="49">
        <f t="shared" si="120"/>
        <v>0.21111111111111036</v>
      </c>
      <c r="N322" s="24"/>
      <c r="O322" s="34">
        <f t="shared" ref="O322:O385" si="121" xml:space="preserve"> SIN((2*PI()*(H322+P322)/4.64017486008615) + 5.828143046)</f>
        <v>-0.99844329786680497</v>
      </c>
      <c r="P322" s="34">
        <f t="shared" si="117"/>
        <v>-0.29899999999999999</v>
      </c>
      <c r="Q322" s="37"/>
      <c r="R322" s="40"/>
      <c r="S322" s="34"/>
    </row>
    <row r="323" spans="1:19">
      <c r="A323" s="7">
        <v>179250</v>
      </c>
      <c r="B323" s="8">
        <f t="shared" ref="B323:B386" si="122">-A323/1000</f>
        <v>-179.25</v>
      </c>
      <c r="C323" s="8">
        <f t="shared" si="112"/>
        <v>0.5</v>
      </c>
      <c r="D323" s="8">
        <v>-5.4</v>
      </c>
      <c r="G323" s="23">
        <f t="shared" si="113"/>
        <v>-176.63506158248674</v>
      </c>
      <c r="H323" s="23">
        <f t="shared" si="114"/>
        <v>-176.37727409025973</v>
      </c>
      <c r="I323" s="19">
        <f t="shared" si="115"/>
        <v>-6.9</v>
      </c>
      <c r="J323" s="19">
        <f t="shared" si="116"/>
        <v>-6.9333333333333336</v>
      </c>
      <c r="K323" s="23">
        <f t="shared" si="118"/>
        <v>-6.9222222222222216</v>
      </c>
      <c r="L323" s="23">
        <f t="shared" si="119"/>
        <v>-1.111111111111196E-2</v>
      </c>
      <c r="M323" s="49">
        <f t="shared" si="120"/>
        <v>2.2222222222221255E-2</v>
      </c>
      <c r="N323" s="24"/>
      <c r="O323" s="34">
        <f t="shared" si="121"/>
        <v>-0.80070416996832505</v>
      </c>
      <c r="P323" s="34">
        <f t="shared" si="117"/>
        <v>-0.29899999999999999</v>
      </c>
      <c r="Q323" s="37"/>
      <c r="R323" s="40"/>
      <c r="S323" s="34"/>
    </row>
    <row r="324" spans="1:19">
      <c r="A324" s="7">
        <v>178750</v>
      </c>
      <c r="B324" s="8">
        <f t="shared" si="122"/>
        <v>-178.75</v>
      </c>
      <c r="C324" s="8">
        <f t="shared" ref="C324:C387" si="123">B324-B323</f>
        <v>0.5</v>
      </c>
      <c r="D324" s="8">
        <v>-5.0999999999999996</v>
      </c>
      <c r="G324" s="23">
        <f t="shared" ref="G324:G387" si="124">G323 + 0.515574984454017</f>
        <v>-176.11948659803272</v>
      </c>
      <c r="H324" s="23">
        <f t="shared" ref="H324:H387" si="125">H323 + 0.515574984454017</f>
        <v>-175.86169910580571</v>
      </c>
      <c r="I324" s="19">
        <f t="shared" si="115"/>
        <v>-7.5</v>
      </c>
      <c r="J324" s="19">
        <f t="shared" si="116"/>
        <v>-7.833333333333333</v>
      </c>
      <c r="K324" s="23">
        <f t="shared" si="118"/>
        <v>-7.133333333333332</v>
      </c>
      <c r="L324" s="23">
        <f t="shared" si="119"/>
        <v>-0.70000000000000107</v>
      </c>
      <c r="M324" s="49">
        <f t="shared" si="120"/>
        <v>-0.36666666666666803</v>
      </c>
      <c r="N324" s="24"/>
      <c r="O324" s="34">
        <f t="shared" si="121"/>
        <v>-0.22830666210603945</v>
      </c>
      <c r="P324" s="34">
        <f t="shared" si="117"/>
        <v>-0.29899999999999999</v>
      </c>
      <c r="Q324" s="37"/>
      <c r="R324" s="40"/>
      <c r="S324" s="34"/>
    </row>
    <row r="325" spans="1:19">
      <c r="A325" s="7">
        <v>178250</v>
      </c>
      <c r="B325" s="8">
        <f t="shared" si="122"/>
        <v>-178.25</v>
      </c>
      <c r="C325" s="8">
        <f t="shared" si="123"/>
        <v>0.5</v>
      </c>
      <c r="D325" s="8">
        <v>-4.5999999999999996</v>
      </c>
      <c r="G325" s="23">
        <f t="shared" si="124"/>
        <v>-175.6039116135787</v>
      </c>
      <c r="H325" s="23">
        <f t="shared" si="125"/>
        <v>-175.34612412135169</v>
      </c>
      <c r="I325" s="19">
        <f t="shared" si="115"/>
        <v>-9.1</v>
      </c>
      <c r="J325" s="19">
        <f t="shared" si="116"/>
        <v>-8.3333333333333339</v>
      </c>
      <c r="K325" s="23">
        <f t="shared" si="118"/>
        <v>-7.2888888888888879</v>
      </c>
      <c r="L325" s="23">
        <f t="shared" si="119"/>
        <v>-1.0444444444444461</v>
      </c>
      <c r="M325" s="49">
        <f t="shared" si="120"/>
        <v>-1.8111111111111118</v>
      </c>
      <c r="N325" s="24"/>
      <c r="O325" s="34">
        <f t="shared" si="121"/>
        <v>0.45091807030160697</v>
      </c>
      <c r="P325" s="34">
        <f t="shared" si="117"/>
        <v>-0.29899999999999999</v>
      </c>
      <c r="Q325" s="37"/>
      <c r="R325" s="40"/>
      <c r="S325" s="34"/>
    </row>
    <row r="326" spans="1:19">
      <c r="A326" s="7">
        <v>177750</v>
      </c>
      <c r="B326" s="8">
        <f t="shared" si="122"/>
        <v>-177.75</v>
      </c>
      <c r="C326" s="8">
        <f t="shared" si="123"/>
        <v>0.5</v>
      </c>
      <c r="D326" s="8">
        <v>-5.4</v>
      </c>
      <c r="G326" s="23">
        <f t="shared" si="124"/>
        <v>-175.08833662912468</v>
      </c>
      <c r="H326" s="23">
        <f t="shared" si="125"/>
        <v>-174.83054913689767</v>
      </c>
      <c r="I326" s="19">
        <f t="shared" ref="I326:I389" si="126">AVERAGEIFS(DeltaTsite,KyrBP,"&gt;"&amp;G326,KyrBP,"&lt;="&amp;G327)</f>
        <v>-8.4</v>
      </c>
      <c r="J326" s="19">
        <f t="shared" si="116"/>
        <v>-8.4666666666666668</v>
      </c>
      <c r="K326" s="23">
        <f t="shared" si="118"/>
        <v>-7.2999999999999989</v>
      </c>
      <c r="L326" s="23">
        <f t="shared" si="119"/>
        <v>-1.1666666666666679</v>
      </c>
      <c r="M326" s="49">
        <f t="shared" si="120"/>
        <v>-1.1000000000000014</v>
      </c>
      <c r="N326" s="24"/>
      <c r="O326" s="34">
        <f t="shared" si="121"/>
        <v>0.91915322621893902</v>
      </c>
      <c r="P326" s="34">
        <f t="shared" si="117"/>
        <v>-0.29899999999999999</v>
      </c>
      <c r="Q326" s="37"/>
      <c r="R326" s="40"/>
      <c r="S326" s="34"/>
    </row>
    <row r="327" spans="1:19">
      <c r="A327" s="7">
        <v>177250</v>
      </c>
      <c r="B327" s="8">
        <f t="shared" si="122"/>
        <v>-177.25</v>
      </c>
      <c r="C327" s="8">
        <f t="shared" si="123"/>
        <v>0.5</v>
      </c>
      <c r="D327" s="8">
        <v>-6.1</v>
      </c>
      <c r="G327" s="23">
        <f t="shared" si="124"/>
        <v>-174.57276164467066</v>
      </c>
      <c r="H327" s="23">
        <f t="shared" si="125"/>
        <v>-174.31497415244365</v>
      </c>
      <c r="I327" s="19">
        <f t="shared" si="126"/>
        <v>-7.9</v>
      </c>
      <c r="J327" s="19">
        <f t="shared" si="116"/>
        <v>-7.6000000000000005</v>
      </c>
      <c r="K327" s="23">
        <f t="shared" si="118"/>
        <v>-7.3222222222222211</v>
      </c>
      <c r="L327" s="23">
        <f t="shared" si="119"/>
        <v>-0.27777777777777946</v>
      </c>
      <c r="M327" s="49">
        <f t="shared" si="120"/>
        <v>-0.57777777777777928</v>
      </c>
      <c r="N327" s="24"/>
      <c r="O327" s="34">
        <f t="shared" si="121"/>
        <v>0.95730637233822635</v>
      </c>
      <c r="P327" s="34">
        <f t="shared" si="117"/>
        <v>-0.29899999999999999</v>
      </c>
      <c r="Q327" s="37"/>
      <c r="R327" s="40"/>
      <c r="S327" s="34"/>
    </row>
    <row r="328" spans="1:19">
      <c r="A328" s="7">
        <v>176750</v>
      </c>
      <c r="B328" s="8">
        <f t="shared" si="122"/>
        <v>-176.75</v>
      </c>
      <c r="C328" s="8">
        <f t="shared" si="123"/>
        <v>0.5</v>
      </c>
      <c r="D328" s="8">
        <v>-6.4</v>
      </c>
      <c r="G328" s="23">
        <f t="shared" si="124"/>
        <v>-174.05718666021664</v>
      </c>
      <c r="H328" s="23">
        <f t="shared" si="125"/>
        <v>-173.79939916798963</v>
      </c>
      <c r="I328" s="19">
        <f t="shared" si="126"/>
        <v>-6.5</v>
      </c>
      <c r="J328" s="19">
        <f t="shared" si="116"/>
        <v>-7.0666666666666664</v>
      </c>
      <c r="K328" s="23">
        <f t="shared" si="118"/>
        <v>-7.3444444444444441</v>
      </c>
      <c r="L328" s="23">
        <f t="shared" si="119"/>
        <v>0.27777777777777768</v>
      </c>
      <c r="M328" s="49">
        <f t="shared" si="120"/>
        <v>0.84444444444444411</v>
      </c>
      <c r="N328" s="24"/>
      <c r="O328" s="34">
        <f t="shared" si="121"/>
        <v>0.54752522756521571</v>
      </c>
      <c r="P328" s="34">
        <f t="shared" si="117"/>
        <v>-0.29899999999999999</v>
      </c>
      <c r="Q328" s="37"/>
      <c r="R328" s="40"/>
      <c r="S328" s="34"/>
    </row>
    <row r="329" spans="1:19">
      <c r="A329" s="7">
        <v>176250</v>
      </c>
      <c r="B329" s="8">
        <f t="shared" si="122"/>
        <v>-176.25</v>
      </c>
      <c r="C329" s="8">
        <f t="shared" si="123"/>
        <v>0.5</v>
      </c>
      <c r="D329" s="8">
        <v>-6.9</v>
      </c>
      <c r="G329" s="23">
        <f t="shared" si="124"/>
        <v>-173.54161167576262</v>
      </c>
      <c r="H329" s="23">
        <f t="shared" si="125"/>
        <v>-173.28382418353561</v>
      </c>
      <c r="I329" s="19">
        <f t="shared" si="126"/>
        <v>-6.8</v>
      </c>
      <c r="J329" s="19">
        <f t="shared" si="116"/>
        <v>-6.5</v>
      </c>
      <c r="K329" s="23">
        <f t="shared" si="118"/>
        <v>-7.2444444444444445</v>
      </c>
      <c r="L329" s="23">
        <f t="shared" si="119"/>
        <v>0.74444444444444446</v>
      </c>
      <c r="M329" s="49">
        <f t="shared" si="120"/>
        <v>0.44444444444444464</v>
      </c>
      <c r="N329" s="24"/>
      <c r="O329" s="34">
        <f t="shared" si="121"/>
        <v>-0.11844905625063273</v>
      </c>
      <c r="P329" s="34">
        <f t="shared" si="117"/>
        <v>-0.29899999999999999</v>
      </c>
      <c r="Q329" s="37"/>
      <c r="R329" s="40"/>
      <c r="S329" s="34"/>
    </row>
    <row r="330" spans="1:19">
      <c r="A330" s="7">
        <v>175750</v>
      </c>
      <c r="B330" s="8">
        <f t="shared" si="122"/>
        <v>-175.75</v>
      </c>
      <c r="C330" s="8">
        <f t="shared" si="123"/>
        <v>0.5</v>
      </c>
      <c r="D330" s="8">
        <v>-7.5</v>
      </c>
      <c r="G330" s="23">
        <f t="shared" si="124"/>
        <v>-173.0260366913086</v>
      </c>
      <c r="H330" s="46">
        <f t="shared" si="125"/>
        <v>-172.76824919908159</v>
      </c>
      <c r="I330" s="19">
        <f t="shared" si="126"/>
        <v>-6.2</v>
      </c>
      <c r="J330" s="19">
        <f t="shared" si="116"/>
        <v>-6.5333333333333341</v>
      </c>
      <c r="K330" s="23">
        <f t="shared" si="118"/>
        <v>-6.9222222222222234</v>
      </c>
      <c r="L330" s="23">
        <f t="shared" si="119"/>
        <v>0.38888888888888928</v>
      </c>
      <c r="M330" s="49">
        <f t="shared" si="120"/>
        <v>0.72222222222222321</v>
      </c>
      <c r="N330" s="24"/>
      <c r="O330" s="34">
        <f t="shared" si="121"/>
        <v>-0.72899971023220633</v>
      </c>
      <c r="P330" s="34">
        <f t="shared" si="117"/>
        <v>-0.29899999999999999</v>
      </c>
      <c r="Q330" s="37"/>
      <c r="R330" s="40"/>
      <c r="S330" s="34"/>
    </row>
    <row r="331" spans="1:19">
      <c r="A331" s="7">
        <v>175250</v>
      </c>
      <c r="B331" s="8">
        <f t="shared" si="122"/>
        <v>-175.25</v>
      </c>
      <c r="C331" s="8">
        <f t="shared" si="123"/>
        <v>0.5</v>
      </c>
      <c r="D331" s="8">
        <v>-9.1</v>
      </c>
      <c r="G331" s="23">
        <f t="shared" si="124"/>
        <v>-172.51046170685458</v>
      </c>
      <c r="H331" s="46">
        <f t="shared" si="125"/>
        <v>-172.25267421462758</v>
      </c>
      <c r="I331" s="19">
        <f t="shared" si="126"/>
        <v>-6.6</v>
      </c>
      <c r="J331" s="19">
        <f t="shared" ref="J331:J394" si="127">AVERAGE(I330:I332)</f>
        <v>-6.6333333333333329</v>
      </c>
      <c r="K331" s="23">
        <f t="shared" si="118"/>
        <v>-6.7</v>
      </c>
      <c r="L331" s="23">
        <f t="shared" si="119"/>
        <v>6.6666666666667318E-2</v>
      </c>
      <c r="M331" s="50">
        <f t="shared" si="120"/>
        <v>0.10000000000000053</v>
      </c>
      <c r="N331" s="24"/>
      <c r="O331" s="34">
        <f t="shared" si="121"/>
        <v>-0.99844329786680852</v>
      </c>
      <c r="P331" s="34">
        <f t="shared" si="117"/>
        <v>-0.29899999999999999</v>
      </c>
      <c r="Q331" s="37"/>
      <c r="R331" s="40"/>
      <c r="S331" s="34"/>
    </row>
    <row r="332" spans="1:19">
      <c r="A332" s="7">
        <v>174750</v>
      </c>
      <c r="B332" s="8">
        <f t="shared" si="122"/>
        <v>-174.75</v>
      </c>
      <c r="C332" s="8">
        <f t="shared" si="123"/>
        <v>0.5</v>
      </c>
      <c r="D332" s="8">
        <v>-8.4</v>
      </c>
      <c r="G332" s="23">
        <f t="shared" si="124"/>
        <v>-171.99488672240057</v>
      </c>
      <c r="H332" s="23">
        <f t="shared" si="125"/>
        <v>-171.73709923017356</v>
      </c>
      <c r="I332" s="19">
        <f t="shared" si="126"/>
        <v>-7.1</v>
      </c>
      <c r="J332" s="19">
        <f t="shared" si="127"/>
        <v>-6.7666666666666657</v>
      </c>
      <c r="K332" s="23">
        <f t="shared" si="118"/>
        <v>-6.6000000000000005</v>
      </c>
      <c r="L332" s="23">
        <f t="shared" si="119"/>
        <v>-0.16666666666666519</v>
      </c>
      <c r="M332" s="50">
        <f t="shared" si="120"/>
        <v>-0.49999999999999911</v>
      </c>
      <c r="N332" s="24"/>
      <c r="O332" s="34">
        <f t="shared" si="121"/>
        <v>-0.80070416996828686</v>
      </c>
      <c r="P332" s="34">
        <f t="shared" ref="P332:P395" si="128">P331</f>
        <v>-0.29899999999999999</v>
      </c>
      <c r="Q332" s="37"/>
      <c r="R332" s="40"/>
      <c r="S332" s="34"/>
    </row>
    <row r="333" spans="1:19">
      <c r="A333" s="7">
        <v>174250</v>
      </c>
      <c r="B333" s="8">
        <f t="shared" si="122"/>
        <v>-174.25</v>
      </c>
      <c r="C333" s="8">
        <f t="shared" si="123"/>
        <v>0.5</v>
      </c>
      <c r="D333" s="8">
        <v>-7.9</v>
      </c>
      <c r="G333" s="23">
        <f t="shared" si="124"/>
        <v>-171.47931173794655</v>
      </c>
      <c r="H333" s="23">
        <f t="shared" si="125"/>
        <v>-171.22152424571954</v>
      </c>
      <c r="I333" s="19">
        <f t="shared" si="126"/>
        <v>-6.6</v>
      </c>
      <c r="J333" s="19">
        <f t="shared" si="127"/>
        <v>-6.6333333333333329</v>
      </c>
      <c r="K333" s="23">
        <f t="shared" si="118"/>
        <v>-6.511111111111112</v>
      </c>
      <c r="L333" s="23">
        <f t="shared" si="119"/>
        <v>-0.1222222222222209</v>
      </c>
      <c r="M333" s="50">
        <f t="shared" si="120"/>
        <v>-8.8888888888887685E-2</v>
      </c>
      <c r="N333" s="24"/>
      <c r="O333" s="34">
        <f t="shared" si="121"/>
        <v>-0.22830666210600509</v>
      </c>
      <c r="P333" s="34">
        <f t="shared" si="128"/>
        <v>-0.29899999999999999</v>
      </c>
      <c r="Q333" s="37"/>
      <c r="R333" s="40"/>
      <c r="S333" s="34"/>
    </row>
    <row r="334" spans="1:19">
      <c r="A334" s="7">
        <v>173750</v>
      </c>
      <c r="B334" s="8">
        <f t="shared" si="122"/>
        <v>-173.75</v>
      </c>
      <c r="C334" s="8">
        <f t="shared" si="123"/>
        <v>0.5</v>
      </c>
      <c r="D334" s="8">
        <v>-6.5</v>
      </c>
      <c r="G334" s="23">
        <f t="shared" si="124"/>
        <v>-170.96373675349253</v>
      </c>
      <c r="H334" s="23">
        <f t="shared" si="125"/>
        <v>-170.70594926126552</v>
      </c>
      <c r="I334" s="19">
        <f t="shared" si="126"/>
        <v>-6.2</v>
      </c>
      <c r="J334" s="19">
        <f t="shared" si="127"/>
        <v>-6.4000000000000012</v>
      </c>
      <c r="K334" s="23">
        <f t="shared" si="118"/>
        <v>-6.4444444444444455</v>
      </c>
      <c r="L334" s="23">
        <f t="shared" si="119"/>
        <v>4.4444444444444287E-2</v>
      </c>
      <c r="M334" s="50">
        <f t="shared" si="120"/>
        <v>0.24444444444444535</v>
      </c>
      <c r="N334" s="24"/>
      <c r="O334" s="34">
        <f t="shared" si="121"/>
        <v>0.45091807030161313</v>
      </c>
      <c r="P334" s="34">
        <f t="shared" si="128"/>
        <v>-0.29899999999999999</v>
      </c>
      <c r="Q334" s="37"/>
      <c r="R334" s="40"/>
      <c r="S334" s="34"/>
    </row>
    <row r="335" spans="1:19">
      <c r="A335" s="7">
        <v>173250</v>
      </c>
      <c r="B335" s="8">
        <f t="shared" si="122"/>
        <v>-173.25</v>
      </c>
      <c r="C335" s="8">
        <f t="shared" si="123"/>
        <v>0.5</v>
      </c>
      <c r="D335" s="8">
        <v>-6.8</v>
      </c>
      <c r="G335" s="23">
        <f t="shared" si="124"/>
        <v>-170.44816176903851</v>
      </c>
      <c r="H335" s="23">
        <f t="shared" si="125"/>
        <v>-170.1903742768115</v>
      </c>
      <c r="I335" s="19">
        <f t="shared" si="126"/>
        <v>-6.4</v>
      </c>
      <c r="J335" s="19">
        <f t="shared" si="127"/>
        <v>-6.5333333333333341</v>
      </c>
      <c r="K335" s="23">
        <f t="shared" si="118"/>
        <v>-6.4222222222222225</v>
      </c>
      <c r="L335" s="23">
        <f t="shared" si="119"/>
        <v>-0.1111111111111116</v>
      </c>
      <c r="M335" s="50">
        <f t="shared" si="120"/>
        <v>2.2222222222222143E-2</v>
      </c>
      <c r="N335" s="24"/>
      <c r="O335" s="34">
        <f t="shared" si="121"/>
        <v>0.91915322621896411</v>
      </c>
      <c r="P335" s="34">
        <f t="shared" si="128"/>
        <v>-0.29899999999999999</v>
      </c>
      <c r="Q335" s="37"/>
      <c r="R335" s="40"/>
      <c r="S335" s="34"/>
    </row>
    <row r="336" spans="1:19">
      <c r="A336" s="7">
        <v>172750</v>
      </c>
      <c r="B336" s="8">
        <f t="shared" si="122"/>
        <v>-172.75</v>
      </c>
      <c r="C336" s="8">
        <f t="shared" si="123"/>
        <v>0.5</v>
      </c>
      <c r="D336" s="8">
        <v>-6.2</v>
      </c>
      <c r="G336" s="23">
        <f t="shared" si="124"/>
        <v>-169.93258678458449</v>
      </c>
      <c r="H336" s="23">
        <f t="shared" si="125"/>
        <v>-169.67479929235748</v>
      </c>
      <c r="I336" s="19">
        <f t="shared" si="126"/>
        <v>-7</v>
      </c>
      <c r="J336" s="19">
        <f t="shared" si="127"/>
        <v>-6.3666666666666671</v>
      </c>
      <c r="K336" s="23">
        <f t="shared" si="118"/>
        <v>-6.4777777777777779</v>
      </c>
      <c r="L336" s="23">
        <f t="shared" si="119"/>
        <v>0.11111111111111072</v>
      </c>
      <c r="M336" s="50">
        <f t="shared" si="120"/>
        <v>-0.52222222222222214</v>
      </c>
      <c r="N336" s="24"/>
      <c r="O336" s="34">
        <f t="shared" si="121"/>
        <v>0.95730637233821614</v>
      </c>
      <c r="P336" s="34">
        <f t="shared" si="128"/>
        <v>-0.29899999999999999</v>
      </c>
      <c r="Q336" s="37"/>
      <c r="R336" s="40"/>
      <c r="S336" s="34"/>
    </row>
    <row r="337" spans="1:19">
      <c r="A337" s="7">
        <v>172250</v>
      </c>
      <c r="B337" s="8">
        <f t="shared" si="122"/>
        <v>-172.25</v>
      </c>
      <c r="C337" s="8">
        <f t="shared" si="123"/>
        <v>0.5</v>
      </c>
      <c r="D337" s="8">
        <v>-6.6</v>
      </c>
      <c r="G337" s="23">
        <f t="shared" si="124"/>
        <v>-169.41701180013047</v>
      </c>
      <c r="H337" s="23">
        <f t="shared" si="125"/>
        <v>-169.15922430790346</v>
      </c>
      <c r="I337" s="19">
        <f t="shared" si="126"/>
        <v>-5.7</v>
      </c>
      <c r="J337" s="19">
        <f t="shared" si="127"/>
        <v>-6.3</v>
      </c>
      <c r="K337" s="23">
        <f t="shared" si="118"/>
        <v>-6.4777777777777779</v>
      </c>
      <c r="L337" s="23">
        <f t="shared" si="119"/>
        <v>0.17777777777777803</v>
      </c>
      <c r="M337" s="50">
        <f t="shared" si="120"/>
        <v>0.77777777777777768</v>
      </c>
      <c r="N337" s="24"/>
      <c r="O337" s="34">
        <f t="shared" si="121"/>
        <v>0.54752522756518618</v>
      </c>
      <c r="P337" s="34">
        <f t="shared" si="128"/>
        <v>-0.29899999999999999</v>
      </c>
      <c r="Q337" s="37"/>
      <c r="R337" s="40"/>
      <c r="S337" s="34"/>
    </row>
    <row r="338" spans="1:19">
      <c r="A338" s="7">
        <v>171750</v>
      </c>
      <c r="B338" s="8">
        <f t="shared" si="122"/>
        <v>-171.75</v>
      </c>
      <c r="C338" s="8">
        <f t="shared" si="123"/>
        <v>0.5</v>
      </c>
      <c r="D338" s="8">
        <v>-7.1</v>
      </c>
      <c r="G338" s="23">
        <f t="shared" si="124"/>
        <v>-168.90143681567645</v>
      </c>
      <c r="H338" s="23">
        <f t="shared" si="125"/>
        <v>-168.64364932344944</v>
      </c>
      <c r="I338" s="19">
        <f t="shared" si="126"/>
        <v>-6.2</v>
      </c>
      <c r="J338" s="19">
        <f t="shared" si="127"/>
        <v>-5.9666666666666659</v>
      </c>
      <c r="K338" s="23">
        <f t="shared" ref="K338:K401" si="129">AVERAGE(I334:I342)</f>
        <v>-6.5666666666666664</v>
      </c>
      <c r="L338" s="23">
        <f t="shared" ref="L338:L401" si="130">J338-K338</f>
        <v>0.60000000000000053</v>
      </c>
      <c r="M338" s="50">
        <f t="shared" ref="M338:M401" si="131">I338 - K338</f>
        <v>0.36666666666666625</v>
      </c>
      <c r="N338" s="24"/>
      <c r="O338" s="34">
        <f t="shared" si="121"/>
        <v>-0.11844905625069599</v>
      </c>
      <c r="P338" s="34">
        <f t="shared" si="128"/>
        <v>-0.29899999999999999</v>
      </c>
      <c r="Q338" s="37"/>
      <c r="R338" s="40"/>
      <c r="S338" s="34"/>
    </row>
    <row r="339" spans="1:19">
      <c r="A339" s="7">
        <v>171250</v>
      </c>
      <c r="B339" s="8">
        <f t="shared" si="122"/>
        <v>-171.25</v>
      </c>
      <c r="C339" s="8">
        <f t="shared" si="123"/>
        <v>0.5</v>
      </c>
      <c r="D339" s="8">
        <v>-6.6</v>
      </c>
      <c r="G339" s="23">
        <f t="shared" si="124"/>
        <v>-168.38586183122243</v>
      </c>
      <c r="H339" s="23">
        <f t="shared" si="125"/>
        <v>-168.12807433899542</v>
      </c>
      <c r="I339" s="19">
        <f t="shared" si="126"/>
        <v>-6</v>
      </c>
      <c r="J339" s="19">
        <f t="shared" si="127"/>
        <v>-6.4333333333333327</v>
      </c>
      <c r="K339" s="23">
        <f t="shared" si="129"/>
        <v>-6.822222222222222</v>
      </c>
      <c r="L339" s="23">
        <f t="shared" si="130"/>
        <v>0.38888888888888928</v>
      </c>
      <c r="M339" s="50">
        <f t="shared" si="131"/>
        <v>0.82222222222222197</v>
      </c>
      <c r="N339" s="24"/>
      <c r="O339" s="34">
        <f t="shared" si="121"/>
        <v>-0.72899971023224996</v>
      </c>
      <c r="P339" s="34">
        <f t="shared" si="128"/>
        <v>-0.29899999999999999</v>
      </c>
      <c r="Q339" s="37"/>
      <c r="R339" s="40"/>
      <c r="S339" s="34"/>
    </row>
    <row r="340" spans="1:19">
      <c r="A340" s="7">
        <v>170750</v>
      </c>
      <c r="B340" s="8">
        <f t="shared" si="122"/>
        <v>-170.75</v>
      </c>
      <c r="C340" s="8">
        <f t="shared" si="123"/>
        <v>0.5</v>
      </c>
      <c r="D340" s="8">
        <v>-6.2</v>
      </c>
      <c r="G340" s="23">
        <f t="shared" si="124"/>
        <v>-167.87028684676841</v>
      </c>
      <c r="H340" s="23">
        <f t="shared" si="125"/>
        <v>-167.6124993545414</v>
      </c>
      <c r="I340" s="19">
        <f t="shared" si="126"/>
        <v>-7.1</v>
      </c>
      <c r="J340" s="19">
        <f t="shared" si="127"/>
        <v>-6.7333333333333334</v>
      </c>
      <c r="K340" s="23">
        <f t="shared" si="129"/>
        <v>-7.0333333333333332</v>
      </c>
      <c r="L340" s="23">
        <f t="shared" si="130"/>
        <v>0.29999999999999982</v>
      </c>
      <c r="M340" s="50">
        <f t="shared" si="131"/>
        <v>-6.666666666666643E-2</v>
      </c>
      <c r="N340" s="24"/>
      <c r="O340" s="34">
        <f t="shared" si="121"/>
        <v>-0.99844329786681041</v>
      </c>
      <c r="P340" s="34">
        <f t="shared" si="128"/>
        <v>-0.29899999999999999</v>
      </c>
      <c r="Q340" s="37"/>
      <c r="R340" s="40"/>
      <c r="S340" s="34"/>
    </row>
    <row r="341" spans="1:19">
      <c r="A341" s="7">
        <v>170250</v>
      </c>
      <c r="B341" s="8">
        <f t="shared" si="122"/>
        <v>-170.25</v>
      </c>
      <c r="C341" s="8">
        <f t="shared" si="123"/>
        <v>0.5</v>
      </c>
      <c r="D341" s="8">
        <v>-6.4</v>
      </c>
      <c r="G341" s="23">
        <f t="shared" si="124"/>
        <v>-167.35471186231439</v>
      </c>
      <c r="H341" s="23">
        <f t="shared" si="125"/>
        <v>-167.09692437008738</v>
      </c>
      <c r="I341" s="19">
        <f t="shared" si="126"/>
        <v>-7.1</v>
      </c>
      <c r="J341" s="19">
        <f t="shared" si="127"/>
        <v>-7.2</v>
      </c>
      <c r="K341" s="23">
        <f t="shared" si="129"/>
        <v>-7.1333333333333337</v>
      </c>
      <c r="L341" s="23">
        <f t="shared" si="130"/>
        <v>-6.666666666666643E-2</v>
      </c>
      <c r="M341" s="50">
        <f t="shared" si="131"/>
        <v>3.3333333333334103E-2</v>
      </c>
      <c r="N341" s="24"/>
      <c r="O341" s="34">
        <f t="shared" si="121"/>
        <v>-0.80070416996826577</v>
      </c>
      <c r="P341" s="34">
        <f t="shared" si="128"/>
        <v>-0.29899999999999999</v>
      </c>
      <c r="Q341" s="37"/>
      <c r="R341" s="40"/>
      <c r="S341" s="34"/>
    </row>
    <row r="342" spans="1:19">
      <c r="A342" s="7">
        <v>169750</v>
      </c>
      <c r="B342" s="8">
        <f t="shared" si="122"/>
        <v>-169.75</v>
      </c>
      <c r="C342" s="8">
        <f t="shared" si="123"/>
        <v>0.5</v>
      </c>
      <c r="D342" s="8">
        <v>-7</v>
      </c>
      <c r="G342" s="23">
        <f t="shared" si="124"/>
        <v>-166.83913687786037</v>
      </c>
      <c r="H342" s="23">
        <f t="shared" si="125"/>
        <v>-166.58134938563336</v>
      </c>
      <c r="I342" s="19">
        <f t="shared" si="126"/>
        <v>-7.4</v>
      </c>
      <c r="J342" s="19">
        <f t="shared" si="127"/>
        <v>-7.666666666666667</v>
      </c>
      <c r="K342" s="23">
        <f t="shared" si="129"/>
        <v>-7.2888888888888879</v>
      </c>
      <c r="L342" s="23">
        <f t="shared" si="130"/>
        <v>-0.3777777777777791</v>
      </c>
      <c r="M342" s="50">
        <f t="shared" si="131"/>
        <v>-0.11111111111111249</v>
      </c>
      <c r="N342" s="24"/>
      <c r="O342" s="34">
        <f t="shared" si="121"/>
        <v>-0.22830666210594308</v>
      </c>
      <c r="P342" s="34">
        <f t="shared" si="128"/>
        <v>-0.29899999999999999</v>
      </c>
      <c r="Q342" s="37"/>
      <c r="R342" s="40"/>
      <c r="S342" s="34"/>
    </row>
    <row r="343" spans="1:19">
      <c r="A343" s="7">
        <v>169250</v>
      </c>
      <c r="B343" s="8">
        <f t="shared" si="122"/>
        <v>-169.25</v>
      </c>
      <c r="C343" s="8">
        <f t="shared" si="123"/>
        <v>0.5</v>
      </c>
      <c r="D343" s="8">
        <v>-5.7</v>
      </c>
      <c r="G343" s="23">
        <f t="shared" si="124"/>
        <v>-166.32356189340635</v>
      </c>
      <c r="H343" s="23">
        <f t="shared" si="125"/>
        <v>-166.06577440117934</v>
      </c>
      <c r="I343" s="19">
        <f t="shared" si="126"/>
        <v>-8.5</v>
      </c>
      <c r="J343" s="19">
        <f t="shared" si="127"/>
        <v>-8.0666666666666682</v>
      </c>
      <c r="K343" s="23">
        <f t="shared" si="129"/>
        <v>-7.3777777777777782</v>
      </c>
      <c r="L343" s="23">
        <f t="shared" si="130"/>
        <v>-0.68888888888888999</v>
      </c>
      <c r="M343" s="50">
        <f t="shared" si="131"/>
        <v>-1.1222222222222218</v>
      </c>
      <c r="N343" s="24"/>
      <c r="O343" s="34">
        <f t="shared" si="121"/>
        <v>0.45091807030161923</v>
      </c>
      <c r="P343" s="34">
        <f t="shared" si="128"/>
        <v>-0.29899999999999999</v>
      </c>
      <c r="Q343" s="37"/>
      <c r="R343" s="40"/>
      <c r="S343" s="34"/>
    </row>
    <row r="344" spans="1:19">
      <c r="A344" s="7">
        <v>168750</v>
      </c>
      <c r="B344" s="8">
        <f t="shared" si="122"/>
        <v>-168.75</v>
      </c>
      <c r="C344" s="8">
        <f t="shared" si="123"/>
        <v>0.5</v>
      </c>
      <c r="D344" s="8">
        <v>-6.2</v>
      </c>
      <c r="G344" s="23">
        <f t="shared" si="124"/>
        <v>-165.80798690895233</v>
      </c>
      <c r="H344" s="23">
        <f t="shared" si="125"/>
        <v>-165.55019941672532</v>
      </c>
      <c r="I344" s="19">
        <f t="shared" si="126"/>
        <v>-8.3000000000000007</v>
      </c>
      <c r="J344" s="19">
        <f t="shared" si="127"/>
        <v>-8.2333333333333343</v>
      </c>
      <c r="K344" s="23">
        <f t="shared" si="129"/>
        <v>-7.3555555555555561</v>
      </c>
      <c r="L344" s="23">
        <f t="shared" si="130"/>
        <v>-0.87777777777777821</v>
      </c>
      <c r="M344" s="50">
        <f t="shared" si="131"/>
        <v>-0.94444444444444464</v>
      </c>
      <c r="N344" s="24"/>
      <c r="O344" s="34">
        <f t="shared" si="121"/>
        <v>0.91915322621897799</v>
      </c>
      <c r="P344" s="34">
        <f t="shared" si="128"/>
        <v>-0.29899999999999999</v>
      </c>
      <c r="Q344" s="37"/>
      <c r="R344" s="40"/>
      <c r="S344" s="34"/>
    </row>
    <row r="345" spans="1:19">
      <c r="A345" s="7">
        <v>168250</v>
      </c>
      <c r="B345" s="8">
        <f t="shared" si="122"/>
        <v>-168.25</v>
      </c>
      <c r="C345" s="8">
        <f t="shared" si="123"/>
        <v>0.5</v>
      </c>
      <c r="D345" s="8">
        <v>-6</v>
      </c>
      <c r="G345" s="23">
        <f t="shared" si="124"/>
        <v>-165.29241192449831</v>
      </c>
      <c r="H345" s="23">
        <f t="shared" si="125"/>
        <v>-165.0346244322713</v>
      </c>
      <c r="I345" s="19">
        <f t="shared" si="126"/>
        <v>-7.9</v>
      </c>
      <c r="J345" s="19">
        <f t="shared" si="127"/>
        <v>-7.7666666666666684</v>
      </c>
      <c r="K345" s="23">
        <f t="shared" si="129"/>
        <v>-7.2888888888888879</v>
      </c>
      <c r="L345" s="23">
        <f t="shared" si="130"/>
        <v>-0.47777777777778052</v>
      </c>
      <c r="M345" s="50">
        <f t="shared" si="131"/>
        <v>-0.61111111111111249</v>
      </c>
      <c r="N345" s="24"/>
      <c r="O345" s="34">
        <f t="shared" si="121"/>
        <v>0.95730637233819771</v>
      </c>
      <c r="P345" s="34">
        <f t="shared" si="128"/>
        <v>-0.29899999999999999</v>
      </c>
      <c r="Q345" s="37"/>
      <c r="R345" s="40"/>
      <c r="S345" s="34"/>
    </row>
    <row r="346" spans="1:19">
      <c r="A346" s="7">
        <v>167750</v>
      </c>
      <c r="B346" s="8">
        <f t="shared" si="122"/>
        <v>-167.75</v>
      </c>
      <c r="C346" s="8">
        <f t="shared" si="123"/>
        <v>0.5</v>
      </c>
      <c r="D346" s="8">
        <v>-7.1</v>
      </c>
      <c r="G346" s="23">
        <f t="shared" si="124"/>
        <v>-164.77683694004429</v>
      </c>
      <c r="H346" s="23">
        <f t="shared" si="125"/>
        <v>-164.51904944781728</v>
      </c>
      <c r="I346" s="19">
        <f t="shared" si="126"/>
        <v>-7.1</v>
      </c>
      <c r="J346" s="19">
        <f t="shared" si="127"/>
        <v>-7.333333333333333</v>
      </c>
      <c r="K346" s="23">
        <f t="shared" si="129"/>
        <v>-7.3666666666666663</v>
      </c>
      <c r="L346" s="23">
        <f t="shared" si="130"/>
        <v>3.3333333333333215E-2</v>
      </c>
      <c r="M346" s="50">
        <f t="shared" si="131"/>
        <v>0.26666666666666661</v>
      </c>
      <c r="N346" s="24"/>
      <c r="O346" s="34">
        <f t="shared" si="121"/>
        <v>0.54752522756518041</v>
      </c>
      <c r="P346" s="34">
        <f t="shared" si="128"/>
        <v>-0.29899999999999999</v>
      </c>
      <c r="Q346" s="37"/>
      <c r="R346" s="40"/>
      <c r="S346" s="34"/>
    </row>
    <row r="347" spans="1:19">
      <c r="A347" s="7">
        <v>167250</v>
      </c>
      <c r="B347" s="8">
        <f t="shared" si="122"/>
        <v>-167.25</v>
      </c>
      <c r="C347" s="8">
        <f t="shared" si="123"/>
        <v>0.5</v>
      </c>
      <c r="D347" s="8">
        <v>-7.1</v>
      </c>
      <c r="G347" s="23">
        <f t="shared" si="124"/>
        <v>-164.26126195559027</v>
      </c>
      <c r="H347" s="23">
        <f t="shared" si="125"/>
        <v>-164.00347446336326</v>
      </c>
      <c r="I347" s="19">
        <f t="shared" si="126"/>
        <v>-7</v>
      </c>
      <c r="J347" s="19">
        <f t="shared" si="127"/>
        <v>-6.6333333333333329</v>
      </c>
      <c r="K347" s="23">
        <f t="shared" si="129"/>
        <v>-7.3222222222222229</v>
      </c>
      <c r="L347" s="23">
        <f t="shared" si="130"/>
        <v>0.68888888888888999</v>
      </c>
      <c r="M347" s="50">
        <f t="shared" si="131"/>
        <v>0.32222222222222285</v>
      </c>
      <c r="N347" s="24"/>
      <c r="O347" s="34">
        <f t="shared" si="121"/>
        <v>-0.1184490562507028</v>
      </c>
      <c r="P347" s="34">
        <f t="shared" si="128"/>
        <v>-0.29899999999999999</v>
      </c>
      <c r="Q347" s="37"/>
      <c r="R347" s="40"/>
      <c r="S347" s="34"/>
    </row>
    <row r="348" spans="1:19">
      <c r="A348" s="7">
        <v>166750</v>
      </c>
      <c r="B348" s="8">
        <f t="shared" si="122"/>
        <v>-166.75</v>
      </c>
      <c r="C348" s="8">
        <f t="shared" si="123"/>
        <v>0.5</v>
      </c>
      <c r="D348" s="8">
        <v>-7.4</v>
      </c>
      <c r="G348" s="23">
        <f t="shared" si="124"/>
        <v>-163.74568697113625</v>
      </c>
      <c r="H348" s="23">
        <f t="shared" si="125"/>
        <v>-163.48789947890924</v>
      </c>
      <c r="I348" s="19">
        <f t="shared" si="126"/>
        <v>-5.8</v>
      </c>
      <c r="J348" s="19">
        <f t="shared" si="127"/>
        <v>-6.4333333333333336</v>
      </c>
      <c r="K348" s="23">
        <f t="shared" si="129"/>
        <v>-7.1111111111111107</v>
      </c>
      <c r="L348" s="23">
        <f t="shared" si="130"/>
        <v>0.67777777777777715</v>
      </c>
      <c r="M348" s="50">
        <f t="shared" si="131"/>
        <v>1.3111111111111109</v>
      </c>
      <c r="N348" s="24"/>
      <c r="O348" s="34">
        <f t="shared" si="121"/>
        <v>-0.72899971023225474</v>
      </c>
      <c r="P348" s="34">
        <f t="shared" si="128"/>
        <v>-0.29899999999999999</v>
      </c>
      <c r="Q348" s="37"/>
      <c r="R348" s="40"/>
      <c r="S348" s="34"/>
    </row>
    <row r="349" spans="1:19">
      <c r="A349" s="7">
        <v>166250</v>
      </c>
      <c r="B349" s="8">
        <f t="shared" si="122"/>
        <v>-166.25</v>
      </c>
      <c r="C349" s="8">
        <f t="shared" si="123"/>
        <v>0.5</v>
      </c>
      <c r="D349" s="8">
        <v>-8.5</v>
      </c>
      <c r="G349" s="23">
        <f t="shared" si="124"/>
        <v>-163.23011198668223</v>
      </c>
      <c r="H349" s="23">
        <f t="shared" si="125"/>
        <v>-162.97232449445522</v>
      </c>
      <c r="I349" s="19">
        <f t="shared" si="126"/>
        <v>-6.5</v>
      </c>
      <c r="J349" s="19">
        <f t="shared" si="127"/>
        <v>-6.7</v>
      </c>
      <c r="K349" s="23">
        <f t="shared" si="129"/>
        <v>-6.9777777777777779</v>
      </c>
      <c r="L349" s="23">
        <f t="shared" si="130"/>
        <v>0.27777777777777768</v>
      </c>
      <c r="M349" s="50">
        <f t="shared" si="131"/>
        <v>0.47777777777777786</v>
      </c>
      <c r="N349" s="24"/>
      <c r="O349" s="34">
        <f t="shared" si="121"/>
        <v>-0.99844329786681407</v>
      </c>
      <c r="P349" s="34">
        <f t="shared" si="128"/>
        <v>-0.29899999999999999</v>
      </c>
      <c r="Q349" s="37"/>
      <c r="R349" s="40"/>
      <c r="S349" s="34"/>
    </row>
    <row r="350" spans="1:19">
      <c r="A350" s="7">
        <v>165750</v>
      </c>
      <c r="B350" s="8">
        <f t="shared" si="122"/>
        <v>-165.75</v>
      </c>
      <c r="C350" s="8">
        <f t="shared" si="123"/>
        <v>0.5</v>
      </c>
      <c r="D350" s="8">
        <v>-8.3000000000000007</v>
      </c>
      <c r="G350" s="23">
        <f t="shared" si="124"/>
        <v>-162.71453700222821</v>
      </c>
      <c r="H350" s="23">
        <f t="shared" si="125"/>
        <v>-162.4567495100012</v>
      </c>
      <c r="I350" s="19">
        <f t="shared" si="126"/>
        <v>-7.8</v>
      </c>
      <c r="J350" s="19">
        <f t="shared" si="127"/>
        <v>-7.1000000000000005</v>
      </c>
      <c r="K350" s="23">
        <f t="shared" si="129"/>
        <v>-6.8555555555555552</v>
      </c>
      <c r="L350" s="23">
        <f t="shared" si="130"/>
        <v>-0.24444444444444535</v>
      </c>
      <c r="M350" s="50">
        <f t="shared" si="131"/>
        <v>-0.94444444444444464</v>
      </c>
      <c r="N350" s="24"/>
      <c r="O350" s="34">
        <f t="shared" si="121"/>
        <v>-0.80070416996824456</v>
      </c>
      <c r="P350" s="34">
        <f t="shared" si="128"/>
        <v>-0.29899999999999999</v>
      </c>
      <c r="Q350" s="37"/>
      <c r="R350" s="40"/>
      <c r="S350" s="34"/>
    </row>
    <row r="351" spans="1:19">
      <c r="A351" s="7">
        <v>165250</v>
      </c>
      <c r="B351" s="8">
        <f t="shared" si="122"/>
        <v>-165.25</v>
      </c>
      <c r="C351" s="8">
        <f t="shared" si="123"/>
        <v>0.5</v>
      </c>
      <c r="D351" s="8">
        <v>-7.9</v>
      </c>
      <c r="G351" s="23">
        <f t="shared" si="124"/>
        <v>-162.19896201777419</v>
      </c>
      <c r="H351" s="23">
        <f t="shared" si="125"/>
        <v>-161.94117452554718</v>
      </c>
      <c r="I351" s="19">
        <f t="shared" si="126"/>
        <v>-7</v>
      </c>
      <c r="J351" s="19">
        <f t="shared" si="127"/>
        <v>-7.1333333333333329</v>
      </c>
      <c r="K351" s="23">
        <f t="shared" si="129"/>
        <v>-6.7222222222222223</v>
      </c>
      <c r="L351" s="23">
        <f t="shared" si="130"/>
        <v>-0.41111111111111054</v>
      </c>
      <c r="M351" s="50">
        <f t="shared" si="131"/>
        <v>-0.27777777777777768</v>
      </c>
      <c r="N351" s="24"/>
      <c r="O351" s="34">
        <f t="shared" si="121"/>
        <v>-0.22830666210593639</v>
      </c>
      <c r="P351" s="34">
        <f t="shared" si="128"/>
        <v>-0.29899999999999999</v>
      </c>
      <c r="Q351" s="37"/>
      <c r="R351" s="40"/>
      <c r="S351" s="34"/>
    </row>
    <row r="352" spans="1:19">
      <c r="A352" s="7">
        <v>164750</v>
      </c>
      <c r="B352" s="8">
        <f t="shared" si="122"/>
        <v>-164.75</v>
      </c>
      <c r="C352" s="8">
        <f t="shared" si="123"/>
        <v>0.5</v>
      </c>
      <c r="D352" s="8">
        <v>-7.1</v>
      </c>
      <c r="G352" s="23">
        <f t="shared" si="124"/>
        <v>-161.68338703332017</v>
      </c>
      <c r="H352" s="23">
        <f t="shared" si="125"/>
        <v>-161.42559954109316</v>
      </c>
      <c r="I352" s="19">
        <f t="shared" si="126"/>
        <v>-6.6</v>
      </c>
      <c r="J352" s="19">
        <f t="shared" si="127"/>
        <v>-6.8999999999999995</v>
      </c>
      <c r="K352" s="23">
        <f t="shared" si="129"/>
        <v>-6.8555555555555561</v>
      </c>
      <c r="L352" s="23">
        <f t="shared" si="130"/>
        <v>-4.4444444444443398E-2</v>
      </c>
      <c r="M352" s="50">
        <f t="shared" si="131"/>
        <v>0.25555555555555642</v>
      </c>
      <c r="N352" s="24"/>
      <c r="O352" s="34">
        <f t="shared" si="121"/>
        <v>0.45091807030167608</v>
      </c>
      <c r="P352" s="34">
        <f t="shared" si="128"/>
        <v>-0.29899999999999999</v>
      </c>
      <c r="Q352" s="37"/>
      <c r="R352" s="40"/>
      <c r="S352" s="34"/>
    </row>
    <row r="353" spans="1:19">
      <c r="A353" s="7">
        <v>164250</v>
      </c>
      <c r="B353" s="8">
        <f t="shared" si="122"/>
        <v>-164.25</v>
      </c>
      <c r="C353" s="8">
        <f t="shared" si="123"/>
        <v>0.5</v>
      </c>
      <c r="D353" s="8">
        <v>-6.9</v>
      </c>
      <c r="G353" s="23">
        <f t="shared" si="124"/>
        <v>-161.16781204886615</v>
      </c>
      <c r="H353" s="23">
        <f t="shared" si="125"/>
        <v>-160.91002455663914</v>
      </c>
      <c r="I353" s="19">
        <f t="shared" si="126"/>
        <v>-7.1</v>
      </c>
      <c r="J353" s="19">
        <f t="shared" si="127"/>
        <v>-6.833333333333333</v>
      </c>
      <c r="K353" s="23">
        <f t="shared" si="129"/>
        <v>-7.1222222222222218</v>
      </c>
      <c r="L353" s="23">
        <f t="shared" si="130"/>
        <v>0.28888888888888875</v>
      </c>
      <c r="M353" s="50">
        <f t="shared" si="131"/>
        <v>2.2222222222222143E-2</v>
      </c>
      <c r="N353" s="24"/>
      <c r="O353" s="34">
        <f t="shared" si="121"/>
        <v>0.91915322621899198</v>
      </c>
      <c r="P353" s="34">
        <f t="shared" si="128"/>
        <v>-0.29899999999999999</v>
      </c>
      <c r="Q353" s="37"/>
      <c r="R353" s="40"/>
      <c r="S353" s="34"/>
    </row>
    <row r="354" spans="1:19">
      <c r="A354" s="7">
        <v>163750</v>
      </c>
      <c r="B354" s="8">
        <f t="shared" si="122"/>
        <v>-163.75</v>
      </c>
      <c r="C354" s="8">
        <f t="shared" si="123"/>
        <v>0.5</v>
      </c>
      <c r="D354" s="8">
        <v>-7.1</v>
      </c>
      <c r="G354" s="23">
        <f t="shared" si="124"/>
        <v>-160.65223706441213</v>
      </c>
      <c r="H354" s="23">
        <f t="shared" si="125"/>
        <v>-160.39444957218512</v>
      </c>
      <c r="I354" s="19">
        <f t="shared" si="126"/>
        <v>-6.8</v>
      </c>
      <c r="J354" s="19">
        <f t="shared" si="127"/>
        <v>-6.5999999999999988</v>
      </c>
      <c r="K354" s="23">
        <f t="shared" si="129"/>
        <v>-7.3222222222222211</v>
      </c>
      <c r="L354" s="23">
        <f t="shared" si="130"/>
        <v>0.72222222222222232</v>
      </c>
      <c r="M354" s="50">
        <f t="shared" si="131"/>
        <v>0.52222222222222126</v>
      </c>
      <c r="N354" s="24"/>
      <c r="O354" s="34">
        <f t="shared" si="121"/>
        <v>0.95730637233819571</v>
      </c>
      <c r="P354" s="34">
        <f t="shared" si="128"/>
        <v>-0.29899999999999999</v>
      </c>
      <c r="Q354" s="37"/>
      <c r="R354" s="40"/>
      <c r="S354" s="34"/>
    </row>
    <row r="355" spans="1:19">
      <c r="A355" s="7">
        <v>163250</v>
      </c>
      <c r="B355" s="8">
        <f t="shared" si="122"/>
        <v>-163.25</v>
      </c>
      <c r="C355" s="8">
        <f t="shared" si="123"/>
        <v>0.5</v>
      </c>
      <c r="D355" s="8">
        <v>-5.8</v>
      </c>
      <c r="G355" s="23">
        <f t="shared" si="124"/>
        <v>-160.13666207995811</v>
      </c>
      <c r="H355" s="23">
        <f t="shared" si="125"/>
        <v>-159.8788745877311</v>
      </c>
      <c r="I355" s="19">
        <f t="shared" si="126"/>
        <v>-5.9</v>
      </c>
      <c r="J355" s="19">
        <f t="shared" si="127"/>
        <v>-6.9666666666666659</v>
      </c>
      <c r="K355" s="23">
        <f t="shared" si="129"/>
        <v>-7.3888888888888893</v>
      </c>
      <c r="L355" s="23">
        <f t="shared" si="130"/>
        <v>0.42222222222222339</v>
      </c>
      <c r="M355" s="50">
        <f t="shared" si="131"/>
        <v>1.4888888888888889</v>
      </c>
      <c r="N355" s="24"/>
      <c r="O355" s="34">
        <f t="shared" si="121"/>
        <v>0.54752522756512711</v>
      </c>
      <c r="P355" s="34">
        <f t="shared" si="128"/>
        <v>-0.29899999999999999</v>
      </c>
      <c r="Q355" s="37"/>
      <c r="R355" s="40"/>
      <c r="S355" s="34"/>
    </row>
    <row r="356" spans="1:19">
      <c r="A356" s="7">
        <v>162750</v>
      </c>
      <c r="B356" s="8">
        <f t="shared" si="122"/>
        <v>-162.75</v>
      </c>
      <c r="C356" s="8">
        <f t="shared" si="123"/>
        <v>0.5</v>
      </c>
      <c r="D356" s="8">
        <v>-6.5</v>
      </c>
      <c r="G356" s="23">
        <f t="shared" si="124"/>
        <v>-159.62108709550409</v>
      </c>
      <c r="H356" s="23">
        <f t="shared" si="125"/>
        <v>-159.36329960327708</v>
      </c>
      <c r="I356" s="19">
        <f t="shared" si="126"/>
        <v>-8.1999999999999993</v>
      </c>
      <c r="J356" s="19">
        <f t="shared" si="127"/>
        <v>-7.4333333333333327</v>
      </c>
      <c r="K356" s="23">
        <f t="shared" si="129"/>
        <v>-7.5888888888888886</v>
      </c>
      <c r="L356" s="23">
        <f t="shared" si="130"/>
        <v>0.15555555555555589</v>
      </c>
      <c r="M356" s="50">
        <f t="shared" si="131"/>
        <v>-0.61111111111111072</v>
      </c>
      <c r="N356" s="24"/>
      <c r="O356" s="34">
        <f t="shared" si="121"/>
        <v>-0.11844905625076606</v>
      </c>
      <c r="P356" s="34">
        <f t="shared" si="128"/>
        <v>-0.29899999999999999</v>
      </c>
      <c r="Q356" s="37"/>
      <c r="R356" s="40"/>
      <c r="S356" s="34"/>
    </row>
    <row r="357" spans="1:19">
      <c r="A357" s="7">
        <v>162250</v>
      </c>
      <c r="B357" s="8">
        <f t="shared" si="122"/>
        <v>-162.25</v>
      </c>
      <c r="C357" s="8">
        <f t="shared" si="123"/>
        <v>0.5</v>
      </c>
      <c r="D357" s="8">
        <v>-7.8</v>
      </c>
      <c r="G357" s="23">
        <f t="shared" si="124"/>
        <v>-159.10551211105007</v>
      </c>
      <c r="H357" s="23">
        <f t="shared" si="125"/>
        <v>-158.84772461882307</v>
      </c>
      <c r="I357" s="19">
        <f t="shared" si="126"/>
        <v>-8.1999999999999993</v>
      </c>
      <c r="J357" s="19">
        <f t="shared" si="127"/>
        <v>-8.2333333333333325</v>
      </c>
      <c r="K357" s="23">
        <f t="shared" si="129"/>
        <v>-7.8111111111111109</v>
      </c>
      <c r="L357" s="23">
        <f t="shared" si="130"/>
        <v>-0.42222222222222161</v>
      </c>
      <c r="M357" s="50">
        <f t="shared" si="131"/>
        <v>-0.3888888888888884</v>
      </c>
      <c r="N357" s="24"/>
      <c r="O357" s="34">
        <f t="shared" si="121"/>
        <v>-0.72899971023229826</v>
      </c>
      <c r="P357" s="34">
        <f t="shared" si="128"/>
        <v>-0.29899999999999999</v>
      </c>
      <c r="Q357" s="37"/>
      <c r="R357" s="40"/>
      <c r="S357" s="34"/>
    </row>
    <row r="358" spans="1:19">
      <c r="A358" s="7">
        <v>161750</v>
      </c>
      <c r="B358" s="8">
        <f t="shared" si="122"/>
        <v>-161.75</v>
      </c>
      <c r="C358" s="8">
        <f t="shared" si="123"/>
        <v>0.5</v>
      </c>
      <c r="D358" s="8">
        <v>-7</v>
      </c>
      <c r="G358" s="23">
        <f t="shared" si="124"/>
        <v>-158.58993712659606</v>
      </c>
      <c r="H358" s="23">
        <f t="shared" si="125"/>
        <v>-158.33214963436905</v>
      </c>
      <c r="I358" s="19">
        <f t="shared" si="126"/>
        <v>-8.3000000000000007</v>
      </c>
      <c r="J358" s="19">
        <f t="shared" si="127"/>
        <v>-8.2999999999999989</v>
      </c>
      <c r="K358" s="23">
        <f t="shared" si="129"/>
        <v>-8</v>
      </c>
      <c r="L358" s="23">
        <f t="shared" si="130"/>
        <v>-0.29999999999999893</v>
      </c>
      <c r="M358" s="50">
        <f t="shared" si="131"/>
        <v>-0.30000000000000071</v>
      </c>
      <c r="N358" s="24"/>
      <c r="O358" s="34">
        <f t="shared" si="121"/>
        <v>-0.99844329786681441</v>
      </c>
      <c r="P358" s="34">
        <f t="shared" si="128"/>
        <v>-0.29899999999999999</v>
      </c>
      <c r="Q358" s="37"/>
      <c r="R358" s="40"/>
      <c r="S358" s="34"/>
    </row>
    <row r="359" spans="1:19">
      <c r="A359" s="7">
        <v>161250</v>
      </c>
      <c r="B359" s="8">
        <f t="shared" si="122"/>
        <v>-161.25</v>
      </c>
      <c r="C359" s="8">
        <f t="shared" si="123"/>
        <v>0.5</v>
      </c>
      <c r="D359" s="8">
        <v>-6.6</v>
      </c>
      <c r="G359" s="23">
        <f t="shared" si="124"/>
        <v>-158.07436214214204</v>
      </c>
      <c r="H359" s="23">
        <f t="shared" si="125"/>
        <v>-157.81657464991503</v>
      </c>
      <c r="I359" s="19">
        <f t="shared" si="126"/>
        <v>-8.4</v>
      </c>
      <c r="J359" s="19">
        <f t="shared" si="127"/>
        <v>-8.5000000000000018</v>
      </c>
      <c r="K359" s="23">
        <f t="shared" si="129"/>
        <v>-8.1555555555555568</v>
      </c>
      <c r="L359" s="23">
        <f t="shared" si="130"/>
        <v>-0.344444444444445</v>
      </c>
      <c r="M359" s="50">
        <f t="shared" si="131"/>
        <v>-0.24444444444444358</v>
      </c>
      <c r="N359" s="24"/>
      <c r="O359" s="34">
        <f t="shared" si="121"/>
        <v>-0.80070416996824045</v>
      </c>
      <c r="P359" s="34">
        <f t="shared" si="128"/>
        <v>-0.29899999999999999</v>
      </c>
      <c r="Q359" s="37"/>
      <c r="R359" s="40"/>
      <c r="S359" s="34"/>
    </row>
    <row r="360" spans="1:19">
      <c r="A360" s="7">
        <v>160750</v>
      </c>
      <c r="B360" s="8">
        <f t="shared" si="122"/>
        <v>-160.75</v>
      </c>
      <c r="C360" s="8">
        <f t="shared" si="123"/>
        <v>0.5</v>
      </c>
      <c r="D360" s="8">
        <v>-7.1</v>
      </c>
      <c r="G360" s="23">
        <f t="shared" si="124"/>
        <v>-157.55878715768802</v>
      </c>
      <c r="H360" s="23">
        <f t="shared" si="125"/>
        <v>-157.30099966546101</v>
      </c>
      <c r="I360" s="19">
        <f t="shared" si="126"/>
        <v>-8.8000000000000007</v>
      </c>
      <c r="J360" s="19">
        <f t="shared" si="127"/>
        <v>-8.6000000000000014</v>
      </c>
      <c r="K360" s="23">
        <f t="shared" si="129"/>
        <v>-8.4111111111111132</v>
      </c>
      <c r="L360" s="23">
        <f t="shared" si="130"/>
        <v>-0.18888888888888822</v>
      </c>
      <c r="M360" s="50">
        <f t="shared" si="131"/>
        <v>-0.38888888888888751</v>
      </c>
      <c r="N360" s="24"/>
      <c r="O360" s="34">
        <f t="shared" si="121"/>
        <v>-0.22830666210590206</v>
      </c>
      <c r="P360" s="34">
        <f t="shared" si="128"/>
        <v>-0.29899999999999999</v>
      </c>
      <c r="Q360" s="37"/>
      <c r="R360" s="40"/>
      <c r="S360" s="34"/>
    </row>
    <row r="361" spans="1:19">
      <c r="A361" s="7">
        <v>160250</v>
      </c>
      <c r="B361" s="8">
        <f t="shared" si="122"/>
        <v>-160.25</v>
      </c>
      <c r="C361" s="8">
        <f t="shared" si="123"/>
        <v>0.5</v>
      </c>
      <c r="D361" s="8">
        <v>-6.8</v>
      </c>
      <c r="G361" s="23">
        <f t="shared" si="124"/>
        <v>-157.043212173234</v>
      </c>
      <c r="H361" s="23">
        <f t="shared" si="125"/>
        <v>-156.78542468100699</v>
      </c>
      <c r="I361" s="19">
        <f t="shared" si="126"/>
        <v>-8.6</v>
      </c>
      <c r="J361" s="19">
        <f t="shared" si="127"/>
        <v>-8.7333333333333325</v>
      </c>
      <c r="K361" s="23">
        <f t="shared" si="129"/>
        <v>-8.3666666666666671</v>
      </c>
      <c r="L361" s="23">
        <f t="shared" si="130"/>
        <v>-0.36666666666666536</v>
      </c>
      <c r="M361" s="50">
        <f t="shared" si="131"/>
        <v>-0.2333333333333325</v>
      </c>
      <c r="N361" s="24"/>
      <c r="O361" s="34">
        <f t="shared" si="121"/>
        <v>0.45091807030170761</v>
      </c>
      <c r="P361" s="34">
        <f t="shared" si="128"/>
        <v>-0.29899999999999999</v>
      </c>
      <c r="Q361" s="37"/>
      <c r="R361" s="40"/>
      <c r="S361" s="34"/>
    </row>
    <row r="362" spans="1:19">
      <c r="A362" s="7">
        <v>159750</v>
      </c>
      <c r="B362" s="8">
        <f t="shared" si="122"/>
        <v>-159.75</v>
      </c>
      <c r="C362" s="8">
        <f t="shared" si="123"/>
        <v>0.5</v>
      </c>
      <c r="D362" s="8">
        <v>-5.9</v>
      </c>
      <c r="G362" s="23">
        <f t="shared" si="124"/>
        <v>-156.52763718877998</v>
      </c>
      <c r="H362" s="23">
        <f t="shared" si="125"/>
        <v>-156.26984969655297</v>
      </c>
      <c r="I362" s="19">
        <f t="shared" si="126"/>
        <v>-8.8000000000000007</v>
      </c>
      <c r="J362" s="19">
        <f t="shared" si="127"/>
        <v>-8.5333333333333332</v>
      </c>
      <c r="K362" s="23">
        <f t="shared" si="129"/>
        <v>-8.2555555555555564</v>
      </c>
      <c r="L362" s="23">
        <f t="shared" si="130"/>
        <v>-0.27777777777777679</v>
      </c>
      <c r="M362" s="50">
        <f t="shared" si="131"/>
        <v>-0.54444444444444429</v>
      </c>
      <c r="N362" s="24"/>
      <c r="O362" s="34">
        <f t="shared" si="121"/>
        <v>0.91915322621900586</v>
      </c>
      <c r="P362" s="34">
        <f t="shared" si="128"/>
        <v>-0.29899999999999999</v>
      </c>
      <c r="Q362" s="37"/>
      <c r="R362" s="40"/>
      <c r="S362" s="34"/>
    </row>
    <row r="363" spans="1:19">
      <c r="A363" s="7">
        <v>159250</v>
      </c>
      <c r="B363" s="8">
        <f t="shared" si="122"/>
        <v>-159.25</v>
      </c>
      <c r="C363" s="8">
        <f t="shared" si="123"/>
        <v>0.5</v>
      </c>
      <c r="D363" s="8">
        <v>-8.1999999999999993</v>
      </c>
      <c r="G363" s="23">
        <f t="shared" si="124"/>
        <v>-156.01206220432596</v>
      </c>
      <c r="H363" s="23">
        <f t="shared" si="125"/>
        <v>-155.75427471209895</v>
      </c>
      <c r="I363" s="19">
        <f t="shared" si="126"/>
        <v>-8.1999999999999993</v>
      </c>
      <c r="J363" s="19">
        <f t="shared" si="127"/>
        <v>-8.4</v>
      </c>
      <c r="K363" s="23">
        <f t="shared" si="129"/>
        <v>-8.18888888888889</v>
      </c>
      <c r="L363" s="23">
        <f t="shared" si="130"/>
        <v>-0.21111111111111036</v>
      </c>
      <c r="M363" s="50">
        <f t="shared" si="131"/>
        <v>-1.1111111111109295E-2</v>
      </c>
      <c r="N363" s="24"/>
      <c r="O363" s="34">
        <f t="shared" si="121"/>
        <v>0.9573063723381855</v>
      </c>
      <c r="P363" s="34">
        <f t="shared" si="128"/>
        <v>-0.29899999999999999</v>
      </c>
      <c r="Q363" s="37"/>
      <c r="R363" s="40"/>
      <c r="S363" s="34"/>
    </row>
    <row r="364" spans="1:19">
      <c r="A364" s="7">
        <v>158750</v>
      </c>
      <c r="B364" s="8">
        <f t="shared" si="122"/>
        <v>-158.75</v>
      </c>
      <c r="C364" s="8">
        <f t="shared" si="123"/>
        <v>0.5</v>
      </c>
      <c r="D364" s="8">
        <v>-8.1999999999999993</v>
      </c>
      <c r="G364" s="23">
        <f t="shared" si="124"/>
        <v>-155.49648721987194</v>
      </c>
      <c r="H364" s="23">
        <f t="shared" si="125"/>
        <v>-155.23869972764493</v>
      </c>
      <c r="I364" s="19">
        <f t="shared" si="126"/>
        <v>-8.1999999999999993</v>
      </c>
      <c r="J364" s="19">
        <f t="shared" si="127"/>
        <v>-8.0666666666666664</v>
      </c>
      <c r="K364" s="23">
        <f t="shared" si="129"/>
        <v>-8.1</v>
      </c>
      <c r="L364" s="23">
        <f t="shared" si="130"/>
        <v>3.3333333333333215E-2</v>
      </c>
      <c r="M364" s="50">
        <f t="shared" si="131"/>
        <v>-9.9999999999999645E-2</v>
      </c>
      <c r="N364" s="24"/>
      <c r="O364" s="34">
        <f t="shared" si="121"/>
        <v>0.54752522756509758</v>
      </c>
      <c r="P364" s="34">
        <f t="shared" si="128"/>
        <v>-0.29899999999999999</v>
      </c>
      <c r="Q364" s="37"/>
      <c r="R364" s="40"/>
      <c r="S364" s="34"/>
    </row>
    <row r="365" spans="1:19">
      <c r="A365" s="7">
        <v>158250</v>
      </c>
      <c r="B365" s="8">
        <f t="shared" si="122"/>
        <v>-158.25</v>
      </c>
      <c r="C365" s="8">
        <f t="shared" si="123"/>
        <v>0.5</v>
      </c>
      <c r="D365" s="8">
        <v>-8.3000000000000007</v>
      </c>
      <c r="G365" s="23">
        <f t="shared" si="124"/>
        <v>-154.98091223541792</v>
      </c>
      <c r="H365" s="23">
        <f t="shared" si="125"/>
        <v>-154.72312474319091</v>
      </c>
      <c r="I365" s="19">
        <f t="shared" si="126"/>
        <v>-7.8</v>
      </c>
      <c r="J365" s="19">
        <f t="shared" si="127"/>
        <v>-7.7333333333333334</v>
      </c>
      <c r="K365" s="23">
        <f t="shared" si="129"/>
        <v>-7.9333333333333327</v>
      </c>
      <c r="L365" s="23">
        <f t="shared" si="130"/>
        <v>0.19999999999999929</v>
      </c>
      <c r="M365" s="50">
        <f t="shared" si="131"/>
        <v>0.13333333333333286</v>
      </c>
      <c r="N365" s="24"/>
      <c r="O365" s="34">
        <f t="shared" si="121"/>
        <v>-0.11844905625080109</v>
      </c>
      <c r="P365" s="34">
        <f t="shared" si="128"/>
        <v>-0.29899999999999999</v>
      </c>
      <c r="Q365" s="37"/>
      <c r="R365" s="40"/>
      <c r="S365" s="34"/>
    </row>
    <row r="366" spans="1:19">
      <c r="A366" s="7">
        <v>157750</v>
      </c>
      <c r="B366" s="8">
        <f t="shared" si="122"/>
        <v>-157.75</v>
      </c>
      <c r="C366" s="8">
        <f t="shared" si="123"/>
        <v>0.5</v>
      </c>
      <c r="D366" s="8">
        <v>-8.4</v>
      </c>
      <c r="G366" s="23">
        <f t="shared" si="124"/>
        <v>-154.4653372509639</v>
      </c>
      <c r="H366" s="23">
        <f t="shared" si="125"/>
        <v>-154.20754975873689</v>
      </c>
      <c r="I366" s="19">
        <f t="shared" si="126"/>
        <v>-7.2</v>
      </c>
      <c r="J366" s="19">
        <f t="shared" si="127"/>
        <v>-7.5666666666666664</v>
      </c>
      <c r="K366" s="23">
        <f t="shared" si="129"/>
        <v>-7.6777777777777789</v>
      </c>
      <c r="L366" s="23">
        <f t="shared" si="130"/>
        <v>0.11111111111111249</v>
      </c>
      <c r="M366" s="50">
        <f t="shared" si="131"/>
        <v>0.47777777777777874</v>
      </c>
      <c r="N366" s="24"/>
      <c r="O366" s="34">
        <f t="shared" si="121"/>
        <v>-0.72899971023230303</v>
      </c>
      <c r="P366" s="34">
        <f t="shared" si="128"/>
        <v>-0.29899999999999999</v>
      </c>
      <c r="Q366" s="37"/>
      <c r="R366" s="40"/>
      <c r="S366" s="34"/>
    </row>
    <row r="367" spans="1:19">
      <c r="A367" s="7">
        <v>157250</v>
      </c>
      <c r="B367" s="8">
        <f t="shared" si="122"/>
        <v>-157.25</v>
      </c>
      <c r="C367" s="8">
        <f t="shared" si="123"/>
        <v>0.5</v>
      </c>
      <c r="D367" s="8">
        <v>-8.8000000000000007</v>
      </c>
      <c r="G367" s="23">
        <f t="shared" si="124"/>
        <v>-153.94976226650988</v>
      </c>
      <c r="H367" s="23">
        <f t="shared" si="125"/>
        <v>-153.69197477428287</v>
      </c>
      <c r="I367" s="19">
        <f t="shared" si="126"/>
        <v>-7.7</v>
      </c>
      <c r="J367" s="19">
        <f t="shared" si="127"/>
        <v>-7.5</v>
      </c>
      <c r="K367" s="23">
        <f t="shared" si="129"/>
        <v>-7.3222222222222211</v>
      </c>
      <c r="L367" s="23">
        <f t="shared" si="130"/>
        <v>-0.17777777777777892</v>
      </c>
      <c r="M367" s="50">
        <f t="shared" si="131"/>
        <v>-0.3777777777777791</v>
      </c>
      <c r="N367" s="24"/>
      <c r="O367" s="34">
        <f t="shared" si="121"/>
        <v>-0.9984432978668164</v>
      </c>
      <c r="P367" s="34">
        <f t="shared" si="128"/>
        <v>-0.29899999999999999</v>
      </c>
      <c r="Q367" s="37"/>
      <c r="R367" s="40"/>
      <c r="S367" s="34"/>
    </row>
    <row r="368" spans="1:19">
      <c r="A368" s="7">
        <v>156750</v>
      </c>
      <c r="B368" s="8">
        <f t="shared" si="122"/>
        <v>-156.75</v>
      </c>
      <c r="C368" s="8">
        <f t="shared" si="123"/>
        <v>0.5</v>
      </c>
      <c r="D368" s="8">
        <v>-8.6</v>
      </c>
      <c r="G368" s="23">
        <f t="shared" si="124"/>
        <v>-153.43418728205586</v>
      </c>
      <c r="H368" s="23">
        <f t="shared" si="125"/>
        <v>-153.17639978982885</v>
      </c>
      <c r="I368" s="19">
        <f t="shared" si="126"/>
        <v>-7.6</v>
      </c>
      <c r="J368" s="19">
        <f t="shared" si="127"/>
        <v>-7.5333333333333341</v>
      </c>
      <c r="K368" s="23">
        <f t="shared" si="129"/>
        <v>-6.9999999999999991</v>
      </c>
      <c r="L368" s="23">
        <f t="shared" si="130"/>
        <v>-0.53333333333333499</v>
      </c>
      <c r="M368" s="50">
        <f t="shared" si="131"/>
        <v>-0.60000000000000053</v>
      </c>
      <c r="N368" s="24"/>
      <c r="O368" s="34">
        <f t="shared" si="121"/>
        <v>-0.80070416996820237</v>
      </c>
      <c r="P368" s="34">
        <f t="shared" si="128"/>
        <v>-0.29899999999999999</v>
      </c>
      <c r="Q368" s="37"/>
      <c r="R368" s="40"/>
      <c r="S368" s="34"/>
    </row>
    <row r="369" spans="1:19">
      <c r="A369" s="7">
        <v>156250</v>
      </c>
      <c r="B369" s="8">
        <f t="shared" si="122"/>
        <v>-156.25</v>
      </c>
      <c r="C369" s="8">
        <f t="shared" si="123"/>
        <v>0.5</v>
      </c>
      <c r="D369" s="8">
        <v>-8.8000000000000007</v>
      </c>
      <c r="G369" s="23">
        <f t="shared" si="124"/>
        <v>-152.91861229760184</v>
      </c>
      <c r="H369" s="23">
        <f t="shared" si="125"/>
        <v>-152.66082480537483</v>
      </c>
      <c r="I369" s="19">
        <f t="shared" si="126"/>
        <v>-7.3</v>
      </c>
      <c r="J369" s="19">
        <f t="shared" si="127"/>
        <v>-7.0666666666666664</v>
      </c>
      <c r="K369" s="23">
        <f t="shared" si="129"/>
        <v>-6.7666666666666657</v>
      </c>
      <c r="L369" s="23">
        <f t="shared" si="130"/>
        <v>-0.30000000000000071</v>
      </c>
      <c r="M369" s="50">
        <f t="shared" si="131"/>
        <v>-0.5333333333333341</v>
      </c>
      <c r="N369" s="24"/>
      <c r="O369" s="34">
        <f t="shared" si="121"/>
        <v>-0.22830666210584002</v>
      </c>
      <c r="P369" s="34">
        <f t="shared" si="128"/>
        <v>-0.29899999999999999</v>
      </c>
      <c r="Q369" s="37"/>
      <c r="R369" s="40"/>
      <c r="S369" s="34"/>
    </row>
    <row r="370" spans="1:19">
      <c r="A370" s="7">
        <v>155750</v>
      </c>
      <c r="B370" s="8">
        <f t="shared" si="122"/>
        <v>-155.75</v>
      </c>
      <c r="C370" s="8">
        <f t="shared" si="123"/>
        <v>0.5</v>
      </c>
      <c r="D370" s="8">
        <v>-8.1999999999999993</v>
      </c>
      <c r="G370" s="23">
        <f t="shared" si="124"/>
        <v>-152.40303731314782</v>
      </c>
      <c r="H370" s="23">
        <f t="shared" si="125"/>
        <v>-152.14524982092081</v>
      </c>
      <c r="I370" s="19">
        <f t="shared" si="126"/>
        <v>-6.3</v>
      </c>
      <c r="J370" s="19">
        <f t="shared" si="127"/>
        <v>-6.3999999999999995</v>
      </c>
      <c r="K370" s="23">
        <f t="shared" si="129"/>
        <v>-6.5333333333333341</v>
      </c>
      <c r="L370" s="23">
        <f t="shared" si="130"/>
        <v>0.13333333333333464</v>
      </c>
      <c r="M370" s="50">
        <f t="shared" si="131"/>
        <v>0.23333333333333428</v>
      </c>
      <c r="N370" s="24"/>
      <c r="O370" s="34">
        <f t="shared" si="121"/>
        <v>0.45091807030173908</v>
      </c>
      <c r="P370" s="34">
        <f t="shared" si="128"/>
        <v>-0.29899999999999999</v>
      </c>
      <c r="Q370" s="37"/>
      <c r="R370" s="40"/>
      <c r="S370" s="34"/>
    </row>
    <row r="371" spans="1:19">
      <c r="A371" s="7">
        <v>155250</v>
      </c>
      <c r="B371" s="8">
        <f t="shared" si="122"/>
        <v>-155.25</v>
      </c>
      <c r="C371" s="8">
        <f t="shared" si="123"/>
        <v>0.5</v>
      </c>
      <c r="D371" s="8">
        <v>-8.1999999999999993</v>
      </c>
      <c r="G371" s="23">
        <f t="shared" si="124"/>
        <v>-151.8874623286938</v>
      </c>
      <c r="H371" s="23">
        <f t="shared" si="125"/>
        <v>-151.62967483646679</v>
      </c>
      <c r="I371" s="19">
        <f t="shared" si="126"/>
        <v>-5.6</v>
      </c>
      <c r="J371" s="19">
        <f t="shared" si="127"/>
        <v>-5.7333333333333334</v>
      </c>
      <c r="K371" s="23">
        <f t="shared" si="129"/>
        <v>-6.4333333333333336</v>
      </c>
      <c r="L371" s="23">
        <f t="shared" si="130"/>
        <v>0.70000000000000018</v>
      </c>
      <c r="M371" s="50">
        <f t="shared" si="131"/>
        <v>0.83333333333333393</v>
      </c>
      <c r="N371" s="24"/>
      <c r="O371" s="34">
        <f t="shared" si="121"/>
        <v>0.91915322621900852</v>
      </c>
      <c r="P371" s="34">
        <f t="shared" si="128"/>
        <v>-0.29899999999999999</v>
      </c>
      <c r="Q371" s="37"/>
      <c r="R371" s="40"/>
      <c r="S371" s="34"/>
    </row>
    <row r="372" spans="1:19">
      <c r="A372" s="7">
        <v>154750</v>
      </c>
      <c r="B372" s="8">
        <f t="shared" si="122"/>
        <v>-154.75</v>
      </c>
      <c r="C372" s="8">
        <f t="shared" si="123"/>
        <v>0.5</v>
      </c>
      <c r="D372" s="8">
        <v>-7.8</v>
      </c>
      <c r="G372" s="23">
        <f t="shared" si="124"/>
        <v>-151.37188734423978</v>
      </c>
      <c r="H372" s="23">
        <f t="shared" si="125"/>
        <v>-151.11409985201277</v>
      </c>
      <c r="I372" s="19">
        <f t="shared" si="126"/>
        <v>-5.3</v>
      </c>
      <c r="J372" s="19">
        <f t="shared" si="127"/>
        <v>-5.666666666666667</v>
      </c>
      <c r="K372" s="23">
        <f t="shared" si="129"/>
        <v>-6.2777777777777768</v>
      </c>
      <c r="L372" s="23">
        <f t="shared" si="130"/>
        <v>0.61111111111110983</v>
      </c>
      <c r="M372" s="50">
        <f t="shared" si="131"/>
        <v>0.97777777777777697</v>
      </c>
      <c r="N372" s="24"/>
      <c r="O372" s="34">
        <f t="shared" si="121"/>
        <v>0.95730637233817528</v>
      </c>
      <c r="P372" s="34">
        <f t="shared" si="128"/>
        <v>-0.29899999999999999</v>
      </c>
      <c r="Q372" s="37"/>
      <c r="R372" s="40"/>
      <c r="S372" s="34"/>
    </row>
    <row r="373" spans="1:19">
      <c r="A373" s="7">
        <v>154250</v>
      </c>
      <c r="B373" s="8">
        <f t="shared" si="122"/>
        <v>-154.25</v>
      </c>
      <c r="C373" s="8">
        <f t="shared" si="123"/>
        <v>0.5</v>
      </c>
      <c r="D373" s="8">
        <v>-7.2</v>
      </c>
      <c r="G373" s="23">
        <f t="shared" si="124"/>
        <v>-150.85631235978576</v>
      </c>
      <c r="H373" s="23">
        <f t="shared" si="125"/>
        <v>-150.59852486755875</v>
      </c>
      <c r="I373" s="19">
        <f t="shared" si="126"/>
        <v>-6.1</v>
      </c>
      <c r="J373" s="19">
        <f t="shared" si="127"/>
        <v>-5.6999999999999993</v>
      </c>
      <c r="K373" s="23">
        <f t="shared" si="129"/>
        <v>-6.2222222222222223</v>
      </c>
      <c r="L373" s="23">
        <f t="shared" si="130"/>
        <v>0.52222222222222303</v>
      </c>
      <c r="M373" s="50">
        <f t="shared" si="131"/>
        <v>0.12222222222222268</v>
      </c>
      <c r="N373" s="24"/>
      <c r="O373" s="34">
        <f t="shared" si="121"/>
        <v>0.54752522756506805</v>
      </c>
      <c r="P373" s="34">
        <f t="shared" si="128"/>
        <v>-0.29899999999999999</v>
      </c>
      <c r="Q373" s="37"/>
      <c r="R373" s="40"/>
      <c r="S373" s="34"/>
    </row>
    <row r="374" spans="1:19">
      <c r="A374" s="7">
        <v>153750</v>
      </c>
      <c r="B374" s="8">
        <f t="shared" si="122"/>
        <v>-153.75</v>
      </c>
      <c r="C374" s="8">
        <f t="shared" si="123"/>
        <v>0.5</v>
      </c>
      <c r="D374" s="8">
        <v>-7.7</v>
      </c>
      <c r="G374" s="23">
        <f t="shared" si="124"/>
        <v>-150.34073737533174</v>
      </c>
      <c r="H374" s="23">
        <f t="shared" si="125"/>
        <v>-150.08294988310473</v>
      </c>
      <c r="I374" s="19">
        <f t="shared" si="126"/>
        <v>-5.7</v>
      </c>
      <c r="J374" s="19">
        <f t="shared" si="127"/>
        <v>-6.0333333333333341</v>
      </c>
      <c r="K374" s="23">
        <f t="shared" si="129"/>
        <v>-6.0555555555555545</v>
      </c>
      <c r="L374" s="23">
        <f t="shared" si="130"/>
        <v>2.2222222222220367E-2</v>
      </c>
      <c r="M374" s="50">
        <f t="shared" si="131"/>
        <v>0.35555555555555429</v>
      </c>
      <c r="N374" s="24"/>
      <c r="O374" s="34">
        <f t="shared" si="121"/>
        <v>-0.11844905625083613</v>
      </c>
      <c r="P374" s="34">
        <f t="shared" si="128"/>
        <v>-0.29899999999999999</v>
      </c>
      <c r="Q374" s="37"/>
      <c r="R374" s="40"/>
      <c r="S374" s="34"/>
    </row>
    <row r="375" spans="1:19">
      <c r="A375" s="7">
        <v>153250</v>
      </c>
      <c r="B375" s="8">
        <f t="shared" si="122"/>
        <v>-153.25</v>
      </c>
      <c r="C375" s="8">
        <f t="shared" si="123"/>
        <v>0.5</v>
      </c>
      <c r="D375" s="8">
        <v>-7.6</v>
      </c>
      <c r="G375" s="23">
        <f t="shared" si="124"/>
        <v>-149.82516239087772</v>
      </c>
      <c r="H375" s="23">
        <f t="shared" si="125"/>
        <v>-149.56737489865071</v>
      </c>
      <c r="I375" s="19">
        <f t="shared" si="126"/>
        <v>-6.3</v>
      </c>
      <c r="J375" s="19">
        <f t="shared" si="127"/>
        <v>-6.1000000000000005</v>
      </c>
      <c r="K375" s="23">
        <f t="shared" si="129"/>
        <v>-6.0555555555555545</v>
      </c>
      <c r="L375" s="23">
        <f t="shared" si="130"/>
        <v>-4.4444444444446063E-2</v>
      </c>
      <c r="M375" s="50">
        <f t="shared" si="131"/>
        <v>-0.24444444444444535</v>
      </c>
      <c r="N375" s="24"/>
      <c r="O375" s="34">
        <f t="shared" si="121"/>
        <v>-0.72899971023232712</v>
      </c>
      <c r="P375" s="34">
        <f t="shared" si="128"/>
        <v>-0.29899999999999999</v>
      </c>
      <c r="Q375" s="37"/>
      <c r="R375" s="40"/>
      <c r="S375" s="34"/>
    </row>
    <row r="376" spans="1:19">
      <c r="A376" s="7">
        <v>152750</v>
      </c>
      <c r="B376" s="8">
        <f t="shared" si="122"/>
        <v>-152.75</v>
      </c>
      <c r="C376" s="8">
        <f t="shared" si="123"/>
        <v>0.5</v>
      </c>
      <c r="D376" s="8">
        <v>-7.3</v>
      </c>
      <c r="G376" s="23">
        <f t="shared" si="124"/>
        <v>-149.3095874064237</v>
      </c>
      <c r="H376" s="23">
        <f t="shared" si="125"/>
        <v>-149.05179991419669</v>
      </c>
      <c r="I376" s="19">
        <f t="shared" si="126"/>
        <v>-6.3</v>
      </c>
      <c r="J376" s="19">
        <f t="shared" si="127"/>
        <v>-6.5666666666666664</v>
      </c>
      <c r="K376" s="23">
        <f t="shared" si="129"/>
        <v>-6.2444444444444436</v>
      </c>
      <c r="L376" s="23">
        <f t="shared" si="130"/>
        <v>-0.32222222222222285</v>
      </c>
      <c r="M376" s="50">
        <f t="shared" si="131"/>
        <v>-5.5555555555556246E-2</v>
      </c>
      <c r="N376" s="24"/>
      <c r="O376" s="34">
        <f t="shared" si="121"/>
        <v>-0.99844329786681829</v>
      </c>
      <c r="P376" s="34">
        <f t="shared" si="128"/>
        <v>-0.29899999999999999</v>
      </c>
      <c r="Q376" s="37"/>
      <c r="R376" s="40"/>
      <c r="S376" s="34"/>
    </row>
    <row r="377" spans="1:19">
      <c r="A377" s="7">
        <v>152250</v>
      </c>
      <c r="B377" s="8">
        <f t="shared" si="122"/>
        <v>-152.25</v>
      </c>
      <c r="C377" s="8">
        <f t="shared" si="123"/>
        <v>0.5</v>
      </c>
      <c r="D377" s="8">
        <v>-6.3</v>
      </c>
      <c r="G377" s="23">
        <f t="shared" si="124"/>
        <v>-148.79401242196968</v>
      </c>
      <c r="H377" s="23">
        <f t="shared" si="125"/>
        <v>-148.53622492974267</v>
      </c>
      <c r="I377" s="19">
        <f t="shared" si="126"/>
        <v>-7.1</v>
      </c>
      <c r="J377" s="19">
        <f t="shared" si="127"/>
        <v>-6.3999999999999995</v>
      </c>
      <c r="K377" s="23">
        <f t="shared" si="129"/>
        <v>-6.4555555555555548</v>
      </c>
      <c r="L377" s="23">
        <f t="shared" si="130"/>
        <v>5.5555555555555358E-2</v>
      </c>
      <c r="M377" s="50">
        <f t="shared" si="131"/>
        <v>-0.64444444444444482</v>
      </c>
      <c r="N377" s="24"/>
      <c r="O377" s="34">
        <f t="shared" si="121"/>
        <v>-0.80070416996818117</v>
      </c>
      <c r="P377" s="34">
        <f t="shared" si="128"/>
        <v>-0.29899999999999999</v>
      </c>
      <c r="Q377" s="37"/>
      <c r="R377" s="40"/>
      <c r="S377" s="34"/>
    </row>
    <row r="378" spans="1:19">
      <c r="A378" s="7">
        <v>151750</v>
      </c>
      <c r="B378" s="8">
        <f t="shared" si="122"/>
        <v>-151.75</v>
      </c>
      <c r="C378" s="8">
        <f t="shared" si="123"/>
        <v>0.5</v>
      </c>
      <c r="D378" s="8">
        <v>-5.6</v>
      </c>
      <c r="G378" s="23">
        <f t="shared" si="124"/>
        <v>-148.27843743751566</v>
      </c>
      <c r="H378" s="23">
        <f t="shared" si="125"/>
        <v>-148.02064994528865</v>
      </c>
      <c r="I378" s="19">
        <f t="shared" si="126"/>
        <v>-5.8</v>
      </c>
      <c r="J378" s="19">
        <f t="shared" si="127"/>
        <v>-6.3999999999999995</v>
      </c>
      <c r="K378" s="23">
        <f t="shared" si="129"/>
        <v>-6.6</v>
      </c>
      <c r="L378" s="23">
        <f t="shared" si="130"/>
        <v>0.20000000000000018</v>
      </c>
      <c r="M378" s="50">
        <f t="shared" si="131"/>
        <v>0.79999999999999982</v>
      </c>
      <c r="N378" s="24"/>
      <c r="O378" s="34">
        <f t="shared" si="121"/>
        <v>-0.22830666210583334</v>
      </c>
      <c r="P378" s="34">
        <f t="shared" si="128"/>
        <v>-0.29899999999999999</v>
      </c>
      <c r="Q378" s="37"/>
      <c r="R378" s="40"/>
      <c r="S378" s="34"/>
    </row>
    <row r="379" spans="1:19">
      <c r="A379" s="7">
        <v>151250</v>
      </c>
      <c r="B379" s="8">
        <f t="shared" si="122"/>
        <v>-151.25</v>
      </c>
      <c r="C379" s="8">
        <f t="shared" si="123"/>
        <v>0.5</v>
      </c>
      <c r="D379" s="8">
        <v>-5.3</v>
      </c>
      <c r="G379" s="23">
        <f t="shared" si="124"/>
        <v>-147.76286245306164</v>
      </c>
      <c r="H379" s="23">
        <f t="shared" si="125"/>
        <v>-147.50507496083463</v>
      </c>
      <c r="I379" s="19">
        <f t="shared" si="126"/>
        <v>-6.3</v>
      </c>
      <c r="J379" s="19">
        <f t="shared" si="127"/>
        <v>-6.4666666666666659</v>
      </c>
      <c r="K379" s="23">
        <f t="shared" si="129"/>
        <v>-6.7888888888888888</v>
      </c>
      <c r="L379" s="23">
        <f t="shared" si="130"/>
        <v>0.32222222222222285</v>
      </c>
      <c r="M379" s="50">
        <f t="shared" si="131"/>
        <v>0.48888888888888893</v>
      </c>
      <c r="N379" s="24"/>
      <c r="O379" s="34">
        <f t="shared" si="121"/>
        <v>0.45091807030177056</v>
      </c>
      <c r="P379" s="34">
        <f t="shared" si="128"/>
        <v>-0.29899999999999999</v>
      </c>
      <c r="Q379" s="37"/>
      <c r="R379" s="40"/>
      <c r="S379" s="34"/>
    </row>
    <row r="380" spans="1:19">
      <c r="A380" s="7">
        <v>150750</v>
      </c>
      <c r="B380" s="8">
        <f t="shared" si="122"/>
        <v>-150.75</v>
      </c>
      <c r="C380" s="8">
        <f t="shared" si="123"/>
        <v>0.5</v>
      </c>
      <c r="D380" s="8">
        <v>-6.1</v>
      </c>
      <c r="G380" s="23">
        <f t="shared" si="124"/>
        <v>-147.24728746860762</v>
      </c>
      <c r="H380" s="23">
        <f t="shared" si="125"/>
        <v>-146.98949997638061</v>
      </c>
      <c r="I380" s="19">
        <f t="shared" si="126"/>
        <v>-7.3</v>
      </c>
      <c r="J380" s="19">
        <f t="shared" si="127"/>
        <v>-6.9333333333333336</v>
      </c>
      <c r="K380" s="23">
        <f t="shared" si="129"/>
        <v>-6.8999999999999995</v>
      </c>
      <c r="L380" s="23">
        <f t="shared" si="130"/>
        <v>-3.3333333333334103E-2</v>
      </c>
      <c r="M380" s="50">
        <f t="shared" si="131"/>
        <v>-0.40000000000000036</v>
      </c>
      <c r="N380" s="24"/>
      <c r="O380" s="34">
        <f t="shared" si="121"/>
        <v>0.91915322621903361</v>
      </c>
      <c r="P380" s="34">
        <f t="shared" si="128"/>
        <v>-0.29899999999999999</v>
      </c>
      <c r="Q380" s="37"/>
      <c r="R380" s="40"/>
      <c r="S380" s="34"/>
    </row>
    <row r="381" spans="1:19">
      <c r="A381" s="7">
        <v>150250</v>
      </c>
      <c r="B381" s="8">
        <f t="shared" si="122"/>
        <v>-150.25</v>
      </c>
      <c r="C381" s="8">
        <f t="shared" si="123"/>
        <v>0.5</v>
      </c>
      <c r="D381" s="8">
        <v>-5.7</v>
      </c>
      <c r="G381" s="23">
        <f t="shared" si="124"/>
        <v>-146.7317124841536</v>
      </c>
      <c r="H381" s="23">
        <f t="shared" si="125"/>
        <v>-146.47392499192659</v>
      </c>
      <c r="I381" s="19">
        <f t="shared" si="126"/>
        <v>-7.2</v>
      </c>
      <c r="J381" s="19">
        <f t="shared" si="127"/>
        <v>-7.3</v>
      </c>
      <c r="K381" s="23">
        <f t="shared" si="129"/>
        <v>-7.0333333333333332</v>
      </c>
      <c r="L381" s="23">
        <f t="shared" si="130"/>
        <v>-0.26666666666666661</v>
      </c>
      <c r="M381" s="50">
        <f t="shared" si="131"/>
        <v>-0.16666666666666696</v>
      </c>
      <c r="N381" s="24"/>
      <c r="O381" s="34">
        <f t="shared" si="121"/>
        <v>0.95730637233815696</v>
      </c>
      <c r="P381" s="34">
        <f t="shared" si="128"/>
        <v>-0.29899999999999999</v>
      </c>
      <c r="Q381" s="37"/>
      <c r="R381" s="40"/>
      <c r="S381" s="34"/>
    </row>
    <row r="382" spans="1:19">
      <c r="A382" s="7">
        <v>149750</v>
      </c>
      <c r="B382" s="8">
        <f t="shared" si="122"/>
        <v>-149.75</v>
      </c>
      <c r="C382" s="8">
        <f t="shared" si="123"/>
        <v>0.5</v>
      </c>
      <c r="D382" s="8">
        <v>-6.3</v>
      </c>
      <c r="G382" s="23">
        <f t="shared" si="124"/>
        <v>-146.21613749969958</v>
      </c>
      <c r="H382" s="23">
        <f t="shared" si="125"/>
        <v>-145.95835000747257</v>
      </c>
      <c r="I382" s="19">
        <f t="shared" si="126"/>
        <v>-7.4</v>
      </c>
      <c r="J382" s="19">
        <f t="shared" si="127"/>
        <v>-7.333333333333333</v>
      </c>
      <c r="K382" s="23">
        <f t="shared" si="129"/>
        <v>-7.0666666666666664</v>
      </c>
      <c r="L382" s="23">
        <f t="shared" si="130"/>
        <v>-0.26666666666666661</v>
      </c>
      <c r="M382" s="50">
        <f t="shared" si="131"/>
        <v>-0.33333333333333393</v>
      </c>
      <c r="N382" s="24"/>
      <c r="O382" s="34">
        <f t="shared" si="121"/>
        <v>0.54752522756503863</v>
      </c>
      <c r="P382" s="34">
        <f t="shared" si="128"/>
        <v>-0.29899999999999999</v>
      </c>
      <c r="Q382" s="37"/>
      <c r="R382" s="40"/>
      <c r="S382" s="34"/>
    </row>
    <row r="383" spans="1:19">
      <c r="A383" s="7">
        <v>149250</v>
      </c>
      <c r="B383" s="8">
        <f t="shared" si="122"/>
        <v>-149.25</v>
      </c>
      <c r="C383" s="8">
        <f t="shared" si="123"/>
        <v>0.5</v>
      </c>
      <c r="D383" s="8">
        <v>-6.3</v>
      </c>
      <c r="G383" s="23">
        <f t="shared" si="124"/>
        <v>-145.70056251524557</v>
      </c>
      <c r="H383" s="23">
        <f t="shared" si="125"/>
        <v>-145.44277502301856</v>
      </c>
      <c r="I383" s="19">
        <f t="shared" si="126"/>
        <v>-7.4</v>
      </c>
      <c r="J383" s="19">
        <f t="shared" si="127"/>
        <v>-7.3666666666666671</v>
      </c>
      <c r="K383" s="23">
        <f t="shared" si="129"/>
        <v>-7.3666666666666663</v>
      </c>
      <c r="L383" s="23">
        <f t="shared" si="130"/>
        <v>0</v>
      </c>
      <c r="M383" s="50">
        <f t="shared" si="131"/>
        <v>-3.3333333333334103E-2</v>
      </c>
      <c r="N383" s="24"/>
      <c r="O383" s="34">
        <f t="shared" si="121"/>
        <v>-0.11844905625084294</v>
      </c>
      <c r="P383" s="34">
        <f t="shared" si="128"/>
        <v>-0.29899999999999999</v>
      </c>
      <c r="Q383" s="37"/>
      <c r="R383" s="40"/>
      <c r="S383" s="34"/>
    </row>
    <row r="384" spans="1:19">
      <c r="A384" s="7">
        <v>148750</v>
      </c>
      <c r="B384" s="8">
        <f t="shared" si="122"/>
        <v>-148.75</v>
      </c>
      <c r="C384" s="8">
        <f t="shared" si="123"/>
        <v>0.5</v>
      </c>
      <c r="D384" s="8">
        <v>-7.1</v>
      </c>
      <c r="G384" s="23">
        <f t="shared" si="124"/>
        <v>-145.18498753079155</v>
      </c>
      <c r="H384" s="23">
        <f t="shared" si="125"/>
        <v>-144.92720003856454</v>
      </c>
      <c r="I384" s="19">
        <f t="shared" si="126"/>
        <v>-7.3</v>
      </c>
      <c r="J384" s="19">
        <f t="shared" si="127"/>
        <v>-7.3999999999999995</v>
      </c>
      <c r="K384" s="23">
        <f t="shared" si="129"/>
        <v>-7.5888888888888886</v>
      </c>
      <c r="L384" s="23">
        <f t="shared" si="130"/>
        <v>0.18888888888888911</v>
      </c>
      <c r="M384" s="50">
        <f t="shared" si="131"/>
        <v>0.28888888888888875</v>
      </c>
      <c r="N384" s="24"/>
      <c r="O384" s="34">
        <f t="shared" si="121"/>
        <v>-0.72899971023235133</v>
      </c>
      <c r="P384" s="34">
        <f t="shared" si="128"/>
        <v>-0.29899999999999999</v>
      </c>
      <c r="Q384" s="37"/>
      <c r="R384" s="40"/>
      <c r="S384" s="34"/>
    </row>
    <row r="385" spans="1:19">
      <c r="A385" s="7">
        <v>148250</v>
      </c>
      <c r="B385" s="8">
        <f t="shared" si="122"/>
        <v>-148.25</v>
      </c>
      <c r="C385" s="8">
        <f t="shared" si="123"/>
        <v>0.5</v>
      </c>
      <c r="D385" s="8">
        <v>-5.8</v>
      </c>
      <c r="G385" s="23">
        <f t="shared" si="124"/>
        <v>-144.66941254633753</v>
      </c>
      <c r="H385" s="23">
        <f t="shared" si="125"/>
        <v>-144.41162505411052</v>
      </c>
      <c r="I385" s="19">
        <f t="shared" si="126"/>
        <v>-7.5</v>
      </c>
      <c r="J385" s="19">
        <f t="shared" si="127"/>
        <v>-7.4000000000000012</v>
      </c>
      <c r="K385" s="23">
        <f t="shared" si="129"/>
        <v>-7.6777777777777771</v>
      </c>
      <c r="L385" s="23">
        <f t="shared" si="130"/>
        <v>0.2777777777777759</v>
      </c>
      <c r="M385" s="50">
        <f t="shared" si="131"/>
        <v>0.17777777777777715</v>
      </c>
      <c r="N385" s="24"/>
      <c r="O385" s="34">
        <f t="shared" si="121"/>
        <v>-0.99844329786682029</v>
      </c>
      <c r="P385" s="34">
        <f t="shared" si="128"/>
        <v>-0.29899999999999999</v>
      </c>
      <c r="Q385" s="37"/>
      <c r="R385" s="40"/>
      <c r="S385" s="34"/>
    </row>
    <row r="386" spans="1:19">
      <c r="A386" s="7">
        <v>147750</v>
      </c>
      <c r="B386" s="8">
        <f t="shared" si="122"/>
        <v>-147.75</v>
      </c>
      <c r="C386" s="8">
        <f t="shared" si="123"/>
        <v>0.5</v>
      </c>
      <c r="D386" s="8">
        <v>-6</v>
      </c>
      <c r="G386" s="23">
        <f t="shared" si="124"/>
        <v>-144.15383756188351</v>
      </c>
      <c r="H386" s="23">
        <f t="shared" si="125"/>
        <v>-143.8960500696565</v>
      </c>
      <c r="I386" s="19">
        <f t="shared" si="126"/>
        <v>-7.4</v>
      </c>
      <c r="J386" s="19">
        <f t="shared" si="127"/>
        <v>-7.8</v>
      </c>
      <c r="K386" s="23">
        <f t="shared" si="129"/>
        <v>-7.8111111111111109</v>
      </c>
      <c r="L386" s="23">
        <f t="shared" si="130"/>
        <v>1.1111111111111072E-2</v>
      </c>
      <c r="M386" s="50">
        <f t="shared" si="131"/>
        <v>0.41111111111111054</v>
      </c>
      <c r="N386" s="24"/>
      <c r="O386" s="34">
        <f t="shared" ref="O386:O449" si="132" xml:space="preserve"> SIN((2*PI()*(H386+P386)/4.64017486008615) + 5.828143046)</f>
        <v>-0.80070416996816007</v>
      </c>
      <c r="P386" s="34">
        <f t="shared" si="128"/>
        <v>-0.29899999999999999</v>
      </c>
      <c r="Q386" s="37"/>
      <c r="R386" s="40"/>
      <c r="S386" s="34"/>
    </row>
    <row r="387" spans="1:19">
      <c r="A387" s="7">
        <v>147250</v>
      </c>
      <c r="B387" s="8">
        <f t="shared" ref="B387:B450" si="133">-A387/1000</f>
        <v>-147.25</v>
      </c>
      <c r="C387" s="8">
        <f t="shared" si="123"/>
        <v>0.5</v>
      </c>
      <c r="D387" s="8">
        <v>-6.6</v>
      </c>
      <c r="G387" s="23">
        <f t="shared" si="124"/>
        <v>-143.63826257742949</v>
      </c>
      <c r="H387" s="23">
        <f t="shared" si="125"/>
        <v>-143.38047508520248</v>
      </c>
      <c r="I387" s="19">
        <f t="shared" si="126"/>
        <v>-8.5</v>
      </c>
      <c r="J387" s="19">
        <f t="shared" si="127"/>
        <v>-8.0666666666666682</v>
      </c>
      <c r="K387" s="23">
        <f t="shared" si="129"/>
        <v>-7.9111111111111114</v>
      </c>
      <c r="L387" s="23">
        <f t="shared" si="130"/>
        <v>-0.15555555555555678</v>
      </c>
      <c r="M387" s="50">
        <f t="shared" si="131"/>
        <v>-0.58888888888888857</v>
      </c>
      <c r="N387" s="24"/>
      <c r="O387" s="34">
        <f t="shared" si="132"/>
        <v>-0.228306662105799</v>
      </c>
      <c r="P387" s="34">
        <f t="shared" si="128"/>
        <v>-0.29899999999999999</v>
      </c>
      <c r="Q387" s="37"/>
      <c r="R387" s="40"/>
      <c r="S387" s="34"/>
    </row>
    <row r="388" spans="1:19">
      <c r="A388" s="7">
        <v>146750</v>
      </c>
      <c r="B388" s="8">
        <f t="shared" si="133"/>
        <v>-146.75</v>
      </c>
      <c r="C388" s="8">
        <f t="shared" ref="C388:C451" si="134">B388-B387</f>
        <v>0.5</v>
      </c>
      <c r="D388" s="8">
        <v>-7.3</v>
      </c>
      <c r="G388" s="23">
        <f t="shared" ref="G388:G451" si="135">G387 + 0.515574984454017</f>
        <v>-143.12268759297547</v>
      </c>
      <c r="H388" s="23">
        <f t="shared" ref="H388:H451" si="136">H387 + 0.515574984454017</f>
        <v>-142.86490010074846</v>
      </c>
      <c r="I388" s="19">
        <f t="shared" si="126"/>
        <v>-8.3000000000000007</v>
      </c>
      <c r="J388" s="19">
        <f t="shared" si="127"/>
        <v>-8.2999999999999989</v>
      </c>
      <c r="K388" s="23">
        <f t="shared" si="129"/>
        <v>-8.0444444444444443</v>
      </c>
      <c r="L388" s="23">
        <f t="shared" si="130"/>
        <v>-0.25555555555555465</v>
      </c>
      <c r="M388" s="50">
        <f t="shared" si="131"/>
        <v>-0.25555555555555642</v>
      </c>
      <c r="N388" s="24"/>
      <c r="O388" s="34">
        <f t="shared" si="132"/>
        <v>0.45091807030180203</v>
      </c>
      <c r="P388" s="34">
        <f t="shared" si="128"/>
        <v>-0.29899999999999999</v>
      </c>
      <c r="Q388" s="37"/>
      <c r="R388" s="40"/>
      <c r="S388" s="34"/>
    </row>
    <row r="389" spans="1:19">
      <c r="A389" s="7">
        <v>146250</v>
      </c>
      <c r="B389" s="8">
        <f t="shared" si="133"/>
        <v>-146.25</v>
      </c>
      <c r="C389" s="8">
        <f t="shared" si="134"/>
        <v>0.5</v>
      </c>
      <c r="D389" s="8">
        <v>-7.2</v>
      </c>
      <c r="G389" s="23">
        <f t="shared" si="135"/>
        <v>-142.60711260852145</v>
      </c>
      <c r="H389" s="23">
        <f t="shared" si="136"/>
        <v>-142.34932511629444</v>
      </c>
      <c r="I389" s="19">
        <f t="shared" si="126"/>
        <v>-8.1</v>
      </c>
      <c r="J389" s="19">
        <f t="shared" si="127"/>
        <v>-8.2666666666666657</v>
      </c>
      <c r="K389" s="23">
        <f t="shared" si="129"/>
        <v>-8.1666666666666661</v>
      </c>
      <c r="L389" s="23">
        <f t="shared" si="130"/>
        <v>-9.9999999999999645E-2</v>
      </c>
      <c r="M389" s="50">
        <f t="shared" si="131"/>
        <v>6.666666666666643E-2</v>
      </c>
      <c r="N389" s="24"/>
      <c r="O389" s="34">
        <f t="shared" si="132"/>
        <v>0.91915322621904749</v>
      </c>
      <c r="P389" s="34">
        <f t="shared" si="128"/>
        <v>-0.29899999999999999</v>
      </c>
      <c r="Q389" s="37"/>
      <c r="R389" s="40"/>
      <c r="S389" s="34"/>
    </row>
    <row r="390" spans="1:19">
      <c r="A390" s="7">
        <v>145750</v>
      </c>
      <c r="B390" s="8">
        <f t="shared" si="133"/>
        <v>-145.75</v>
      </c>
      <c r="C390" s="8">
        <f t="shared" si="134"/>
        <v>0.5</v>
      </c>
      <c r="D390" s="8">
        <v>-7.4</v>
      </c>
      <c r="G390" s="23">
        <f t="shared" si="135"/>
        <v>-142.09153762406743</v>
      </c>
      <c r="H390" s="23">
        <f t="shared" si="136"/>
        <v>-141.83375013184042</v>
      </c>
      <c r="I390" s="19">
        <f t="shared" ref="I390:I453" si="137">AVERAGEIFS(DeltaTsite,KyrBP,"&gt;"&amp;G390,KyrBP,"&lt;="&amp;G391)</f>
        <v>-8.4</v>
      </c>
      <c r="J390" s="19">
        <f t="shared" si="127"/>
        <v>-8.2666666666666675</v>
      </c>
      <c r="K390" s="23">
        <f t="shared" si="129"/>
        <v>-8.2666666666666675</v>
      </c>
      <c r="L390" s="23">
        <f t="shared" si="130"/>
        <v>0</v>
      </c>
      <c r="M390" s="50">
        <f t="shared" si="131"/>
        <v>-0.13333333333333286</v>
      </c>
      <c r="N390" s="24"/>
      <c r="O390" s="34">
        <f t="shared" si="132"/>
        <v>0.95730637233815497</v>
      </c>
      <c r="P390" s="34">
        <f t="shared" si="128"/>
        <v>-0.29899999999999999</v>
      </c>
      <c r="Q390" s="37"/>
      <c r="R390" s="40"/>
      <c r="S390" s="34"/>
    </row>
    <row r="391" spans="1:19">
      <c r="A391" s="7">
        <v>145250</v>
      </c>
      <c r="B391" s="8">
        <f t="shared" si="133"/>
        <v>-145.25</v>
      </c>
      <c r="C391" s="8">
        <f t="shared" si="134"/>
        <v>0.5</v>
      </c>
      <c r="D391" s="8">
        <v>-7.4</v>
      </c>
      <c r="G391" s="23">
        <f t="shared" si="135"/>
        <v>-141.57596263961341</v>
      </c>
      <c r="H391" s="23">
        <f t="shared" si="136"/>
        <v>-141.3181751473864</v>
      </c>
      <c r="I391" s="19">
        <f t="shared" si="137"/>
        <v>-8.3000000000000007</v>
      </c>
      <c r="J391" s="19">
        <f t="shared" si="127"/>
        <v>-8.4333333333333353</v>
      </c>
      <c r="K391" s="23">
        <f t="shared" si="129"/>
        <v>-8.3555555555555561</v>
      </c>
      <c r="L391" s="23">
        <f t="shared" si="130"/>
        <v>-7.7777777777779278E-2</v>
      </c>
      <c r="M391" s="50">
        <f t="shared" si="131"/>
        <v>5.5555555555555358E-2</v>
      </c>
      <c r="N391" s="24"/>
      <c r="O391" s="34">
        <f t="shared" si="132"/>
        <v>0.5475252275650091</v>
      </c>
      <c r="P391" s="34">
        <f t="shared" si="128"/>
        <v>-0.29899999999999999</v>
      </c>
      <c r="Q391" s="37"/>
      <c r="R391" s="40"/>
      <c r="S391" s="34"/>
    </row>
    <row r="392" spans="1:19">
      <c r="A392" s="7">
        <v>144750</v>
      </c>
      <c r="B392" s="8">
        <f t="shared" si="133"/>
        <v>-144.75</v>
      </c>
      <c r="C392" s="8">
        <f t="shared" si="134"/>
        <v>0.5</v>
      </c>
      <c r="D392" s="8">
        <v>-7.3</v>
      </c>
      <c r="G392" s="23">
        <f t="shared" si="135"/>
        <v>-141.06038765515939</v>
      </c>
      <c r="H392" s="23">
        <f t="shared" si="136"/>
        <v>-140.80260016293238</v>
      </c>
      <c r="I392" s="19">
        <f t="shared" si="137"/>
        <v>-8.6</v>
      </c>
      <c r="J392" s="19">
        <f t="shared" si="127"/>
        <v>-8.4333333333333318</v>
      </c>
      <c r="K392" s="23">
        <f t="shared" si="129"/>
        <v>-8.3222222222222211</v>
      </c>
      <c r="L392" s="23">
        <f t="shared" si="130"/>
        <v>-0.11111111111111072</v>
      </c>
      <c r="M392" s="50">
        <f t="shared" si="131"/>
        <v>-0.27777777777777857</v>
      </c>
      <c r="N392" s="24"/>
      <c r="O392" s="34">
        <f t="shared" si="132"/>
        <v>-0.1184490562509062</v>
      </c>
      <c r="P392" s="34">
        <f t="shared" si="128"/>
        <v>-0.29899999999999999</v>
      </c>
      <c r="Q392" s="37"/>
      <c r="R392" s="40"/>
      <c r="S392" s="34"/>
    </row>
    <row r="393" spans="1:19">
      <c r="A393" s="7">
        <v>144250</v>
      </c>
      <c r="B393" s="8">
        <f t="shared" si="133"/>
        <v>-144.25</v>
      </c>
      <c r="C393" s="8">
        <f t="shared" si="134"/>
        <v>0.5</v>
      </c>
      <c r="D393" s="8">
        <v>-7.5</v>
      </c>
      <c r="G393" s="23">
        <f t="shared" si="135"/>
        <v>-140.54481267070537</v>
      </c>
      <c r="H393" s="23">
        <f t="shared" si="136"/>
        <v>-140.28702517847836</v>
      </c>
      <c r="I393" s="19">
        <f t="shared" si="137"/>
        <v>-8.4</v>
      </c>
      <c r="J393" s="19">
        <f t="shared" si="127"/>
        <v>-8.4666666666666668</v>
      </c>
      <c r="K393" s="23">
        <f t="shared" si="129"/>
        <v>-8.2666666666666657</v>
      </c>
      <c r="L393" s="23">
        <f t="shared" si="130"/>
        <v>-0.20000000000000107</v>
      </c>
      <c r="M393" s="50">
        <f t="shared" si="131"/>
        <v>-0.13333333333333464</v>
      </c>
      <c r="N393" s="24"/>
      <c r="O393" s="34">
        <f t="shared" si="132"/>
        <v>-0.72899971023239485</v>
      </c>
      <c r="P393" s="34">
        <f t="shared" si="128"/>
        <v>-0.29899999999999999</v>
      </c>
      <c r="Q393" s="37"/>
      <c r="R393" s="40"/>
      <c r="S393" s="34"/>
    </row>
    <row r="394" spans="1:19">
      <c r="A394" s="7">
        <v>143750</v>
      </c>
      <c r="B394" s="8">
        <f t="shared" si="133"/>
        <v>-143.75</v>
      </c>
      <c r="C394" s="8">
        <f t="shared" si="134"/>
        <v>0.5</v>
      </c>
      <c r="D394" s="8">
        <v>-7.4</v>
      </c>
      <c r="G394" s="23">
        <f t="shared" si="135"/>
        <v>-140.02923768625135</v>
      </c>
      <c r="H394" s="23">
        <f t="shared" si="136"/>
        <v>-139.77145019402434</v>
      </c>
      <c r="I394" s="19">
        <f t="shared" si="137"/>
        <v>-8.4</v>
      </c>
      <c r="J394" s="19">
        <f t="shared" si="127"/>
        <v>-8.3333333333333339</v>
      </c>
      <c r="K394" s="23">
        <f t="shared" si="129"/>
        <v>-8.1333333333333329</v>
      </c>
      <c r="L394" s="23">
        <f t="shared" si="130"/>
        <v>-0.20000000000000107</v>
      </c>
      <c r="M394" s="50">
        <f t="shared" si="131"/>
        <v>-0.2666666666666675</v>
      </c>
      <c r="N394" s="24"/>
      <c r="O394" s="34">
        <f t="shared" si="132"/>
        <v>-0.99844329786682229</v>
      </c>
      <c r="P394" s="34">
        <f t="shared" si="128"/>
        <v>-0.29899999999999999</v>
      </c>
      <c r="Q394" s="37"/>
      <c r="R394" s="40"/>
      <c r="S394" s="34"/>
    </row>
    <row r="395" spans="1:19">
      <c r="A395" s="7">
        <v>143250</v>
      </c>
      <c r="B395" s="8">
        <f t="shared" si="133"/>
        <v>-143.25</v>
      </c>
      <c r="C395" s="8">
        <f t="shared" si="134"/>
        <v>0.5</v>
      </c>
      <c r="D395" s="8">
        <v>-8.5</v>
      </c>
      <c r="G395" s="23">
        <f t="shared" si="135"/>
        <v>-139.51366270179733</v>
      </c>
      <c r="H395" s="23">
        <f t="shared" si="136"/>
        <v>-139.25587520957032</v>
      </c>
      <c r="I395" s="19">
        <f t="shared" si="137"/>
        <v>-8.1999999999999993</v>
      </c>
      <c r="J395" s="19">
        <f t="shared" ref="J395:J458" si="138">AVERAGE(I394:I396)</f>
        <v>-8.2666666666666675</v>
      </c>
      <c r="K395" s="23">
        <f t="shared" si="129"/>
        <v>-8.0666666666666664</v>
      </c>
      <c r="L395" s="23">
        <f t="shared" si="130"/>
        <v>-0.20000000000000107</v>
      </c>
      <c r="M395" s="50">
        <f t="shared" si="131"/>
        <v>-0.13333333333333286</v>
      </c>
      <c r="N395" s="24"/>
      <c r="O395" s="34">
        <f t="shared" si="132"/>
        <v>-0.80070416996813887</v>
      </c>
      <c r="P395" s="34">
        <f t="shared" si="128"/>
        <v>-0.29899999999999999</v>
      </c>
      <c r="Q395" s="37"/>
      <c r="R395" s="40"/>
      <c r="S395" s="34"/>
    </row>
    <row r="396" spans="1:19">
      <c r="A396" s="7">
        <v>142750</v>
      </c>
      <c r="B396" s="8">
        <f t="shared" si="133"/>
        <v>-142.75</v>
      </c>
      <c r="C396" s="8">
        <f t="shared" si="134"/>
        <v>0.5</v>
      </c>
      <c r="D396" s="8">
        <v>-8.3000000000000007</v>
      </c>
      <c r="G396" s="23">
        <f t="shared" si="135"/>
        <v>-138.99808771734331</v>
      </c>
      <c r="H396" s="23">
        <f t="shared" si="136"/>
        <v>-138.7403002251163</v>
      </c>
      <c r="I396" s="19">
        <f t="shared" si="137"/>
        <v>-8.1999999999999993</v>
      </c>
      <c r="J396" s="19">
        <f t="shared" si="138"/>
        <v>-8.0666666666666664</v>
      </c>
      <c r="K396" s="23">
        <f t="shared" si="129"/>
        <v>-7.9555555555555548</v>
      </c>
      <c r="L396" s="23">
        <f t="shared" si="130"/>
        <v>-0.1111111111111116</v>
      </c>
      <c r="M396" s="50">
        <f t="shared" si="131"/>
        <v>-0.24444444444444446</v>
      </c>
      <c r="N396" s="24"/>
      <c r="O396" s="34">
        <f t="shared" si="132"/>
        <v>-0.22830666210576464</v>
      </c>
      <c r="P396" s="34">
        <f t="shared" ref="P396:P459" si="139">P395</f>
        <v>-0.29899999999999999</v>
      </c>
      <c r="Q396" s="37"/>
      <c r="R396" s="40"/>
      <c r="S396" s="34"/>
    </row>
    <row r="397" spans="1:19">
      <c r="A397" s="7">
        <v>142250</v>
      </c>
      <c r="B397" s="8">
        <f t="shared" si="133"/>
        <v>-142.25</v>
      </c>
      <c r="C397" s="8">
        <f t="shared" si="134"/>
        <v>0.5</v>
      </c>
      <c r="D397" s="8">
        <v>-8.1</v>
      </c>
      <c r="G397" s="23">
        <f t="shared" si="135"/>
        <v>-138.48251273288929</v>
      </c>
      <c r="H397" s="23">
        <f t="shared" si="136"/>
        <v>-138.22472524066228</v>
      </c>
      <c r="I397" s="19">
        <f t="shared" si="137"/>
        <v>-7.8</v>
      </c>
      <c r="J397" s="19">
        <f t="shared" si="138"/>
        <v>-7.6333333333333329</v>
      </c>
      <c r="K397" s="23">
        <f t="shared" si="129"/>
        <v>-7.7888888888888879</v>
      </c>
      <c r="L397" s="23">
        <f t="shared" si="130"/>
        <v>0.155555555555555</v>
      </c>
      <c r="M397" s="50">
        <f t="shared" si="131"/>
        <v>-1.111111111111196E-2</v>
      </c>
      <c r="N397" s="24"/>
      <c r="O397" s="34">
        <f t="shared" si="132"/>
        <v>0.45091807030183356</v>
      </c>
      <c r="P397" s="34">
        <f t="shared" si="139"/>
        <v>-0.29899999999999999</v>
      </c>
      <c r="Q397" s="37"/>
      <c r="R397" s="40"/>
      <c r="S397" s="34"/>
    </row>
    <row r="398" spans="1:19">
      <c r="A398" s="7">
        <v>141750</v>
      </c>
      <c r="B398" s="8">
        <f t="shared" si="133"/>
        <v>-141.75</v>
      </c>
      <c r="C398" s="8">
        <f t="shared" si="134"/>
        <v>0.5</v>
      </c>
      <c r="D398" s="8">
        <v>-8.4</v>
      </c>
      <c r="G398" s="23">
        <f t="shared" si="135"/>
        <v>-137.96693774843527</v>
      </c>
      <c r="H398" s="23">
        <f t="shared" si="136"/>
        <v>-137.70915025620826</v>
      </c>
      <c r="I398" s="19">
        <f t="shared" si="137"/>
        <v>-6.9</v>
      </c>
      <c r="J398" s="19">
        <f t="shared" si="138"/>
        <v>-7.5</v>
      </c>
      <c r="K398" s="23">
        <f t="shared" si="129"/>
        <v>-7.5444444444444434</v>
      </c>
      <c r="L398" s="23">
        <f t="shared" si="130"/>
        <v>4.4444444444443398E-2</v>
      </c>
      <c r="M398" s="50">
        <f t="shared" si="131"/>
        <v>0.64444444444444304</v>
      </c>
      <c r="N398" s="24"/>
      <c r="O398" s="34">
        <f t="shared" si="132"/>
        <v>0.91915322621906137</v>
      </c>
      <c r="P398" s="34">
        <f t="shared" si="139"/>
        <v>-0.29899999999999999</v>
      </c>
      <c r="Q398" s="37"/>
      <c r="R398" s="40"/>
      <c r="S398" s="34"/>
    </row>
    <row r="399" spans="1:19">
      <c r="A399" s="7">
        <v>141250</v>
      </c>
      <c r="B399" s="8">
        <f t="shared" si="133"/>
        <v>-141.25</v>
      </c>
      <c r="C399" s="8">
        <f t="shared" si="134"/>
        <v>0.5</v>
      </c>
      <c r="D399" s="8">
        <v>-8.3000000000000007</v>
      </c>
      <c r="G399" s="23">
        <f t="shared" si="135"/>
        <v>-137.45136276398125</v>
      </c>
      <c r="H399" s="23">
        <f t="shared" si="136"/>
        <v>-137.19357527175424</v>
      </c>
      <c r="I399" s="19">
        <f t="shared" si="137"/>
        <v>-7.8</v>
      </c>
      <c r="J399" s="19">
        <f t="shared" si="138"/>
        <v>-7.333333333333333</v>
      </c>
      <c r="K399" s="23">
        <f t="shared" si="129"/>
        <v>-7.1777777777777771</v>
      </c>
      <c r="L399" s="23">
        <f t="shared" si="130"/>
        <v>-0.15555555555555589</v>
      </c>
      <c r="M399" s="50">
        <f t="shared" si="131"/>
        <v>-0.62222222222222268</v>
      </c>
      <c r="N399" s="24"/>
      <c r="O399" s="34">
        <f t="shared" si="132"/>
        <v>0.95730637233814475</v>
      </c>
      <c r="P399" s="34">
        <f t="shared" si="139"/>
        <v>-0.29899999999999999</v>
      </c>
      <c r="Q399" s="37"/>
      <c r="R399" s="40"/>
      <c r="S399" s="34"/>
    </row>
    <row r="400" spans="1:19">
      <c r="A400" s="7">
        <v>140750</v>
      </c>
      <c r="B400" s="8">
        <f t="shared" si="133"/>
        <v>-140.75</v>
      </c>
      <c r="C400" s="8">
        <f t="shared" si="134"/>
        <v>0.5</v>
      </c>
      <c r="D400" s="8">
        <v>-8.6</v>
      </c>
      <c r="G400" s="23">
        <f t="shared" si="135"/>
        <v>-136.93578777952723</v>
      </c>
      <c r="H400" s="23">
        <f t="shared" si="136"/>
        <v>-136.67800028730022</v>
      </c>
      <c r="I400" s="19">
        <f t="shared" si="137"/>
        <v>-7.3</v>
      </c>
      <c r="J400" s="19">
        <f t="shared" si="138"/>
        <v>-7.3999999999999995</v>
      </c>
      <c r="K400" s="23">
        <f t="shared" si="129"/>
        <v>-6.7666666666666675</v>
      </c>
      <c r="L400" s="23">
        <f t="shared" si="130"/>
        <v>-0.63333333333333197</v>
      </c>
      <c r="M400" s="50">
        <f t="shared" si="131"/>
        <v>-0.53333333333333233</v>
      </c>
      <c r="N400" s="24"/>
      <c r="O400" s="34">
        <f t="shared" si="132"/>
        <v>0.54752522756497957</v>
      </c>
      <c r="P400" s="34">
        <f t="shared" si="139"/>
        <v>-0.29899999999999999</v>
      </c>
      <c r="Q400" s="37"/>
      <c r="R400" s="40"/>
      <c r="S400" s="34"/>
    </row>
    <row r="401" spans="1:19">
      <c r="A401" s="7">
        <v>140250</v>
      </c>
      <c r="B401" s="8">
        <f t="shared" si="133"/>
        <v>-140.25</v>
      </c>
      <c r="C401" s="8">
        <f t="shared" si="134"/>
        <v>0.5</v>
      </c>
      <c r="D401" s="8">
        <v>-8.4</v>
      </c>
      <c r="G401" s="23">
        <f t="shared" si="135"/>
        <v>-136.42021279507321</v>
      </c>
      <c r="H401" s="23">
        <f t="shared" si="136"/>
        <v>-136.1624253028462</v>
      </c>
      <c r="I401" s="19">
        <f t="shared" si="137"/>
        <v>-7.1</v>
      </c>
      <c r="J401" s="19">
        <f t="shared" si="138"/>
        <v>-6.8666666666666663</v>
      </c>
      <c r="K401" s="23">
        <f t="shared" si="129"/>
        <v>-6.1888888888888891</v>
      </c>
      <c r="L401" s="23">
        <f t="shared" si="130"/>
        <v>-0.67777777777777715</v>
      </c>
      <c r="M401" s="50">
        <f t="shared" si="131"/>
        <v>-0.91111111111111054</v>
      </c>
      <c r="N401" s="24"/>
      <c r="O401" s="34">
        <f t="shared" si="132"/>
        <v>-0.11844905625094122</v>
      </c>
      <c r="P401" s="34">
        <f t="shared" si="139"/>
        <v>-0.29899999999999999</v>
      </c>
      <c r="Q401" s="37"/>
      <c r="R401" s="40"/>
      <c r="S401" s="34"/>
    </row>
    <row r="402" spans="1:19">
      <c r="A402" s="7">
        <v>139750</v>
      </c>
      <c r="B402" s="8">
        <f t="shared" si="133"/>
        <v>-139.75</v>
      </c>
      <c r="C402" s="8">
        <f t="shared" si="134"/>
        <v>0.5</v>
      </c>
      <c r="D402" s="8">
        <v>-8.4</v>
      </c>
      <c r="G402" s="23">
        <f t="shared" si="135"/>
        <v>-135.90463781061919</v>
      </c>
      <c r="H402" s="23">
        <f t="shared" si="136"/>
        <v>-135.64685031839218</v>
      </c>
      <c r="I402" s="19">
        <f t="shared" si="137"/>
        <v>-6.2</v>
      </c>
      <c r="J402" s="19">
        <f t="shared" si="138"/>
        <v>-6.1333333333333329</v>
      </c>
      <c r="K402" s="23">
        <f t="shared" ref="K402:K465" si="140">AVERAGE(I398:I406)</f>
        <v>-5.5777777777777784</v>
      </c>
      <c r="L402" s="23">
        <f t="shared" ref="L402:L465" si="141">J402-K402</f>
        <v>-0.55555555555555447</v>
      </c>
      <c r="M402" s="50">
        <f t="shared" ref="M402:M465" si="142">I402 - K402</f>
        <v>-0.62222222222222179</v>
      </c>
      <c r="N402" s="24"/>
      <c r="O402" s="34">
        <f t="shared" si="132"/>
        <v>-0.72899971023239962</v>
      </c>
      <c r="P402" s="34">
        <f t="shared" si="139"/>
        <v>-0.29899999999999999</v>
      </c>
      <c r="Q402" s="37"/>
      <c r="R402" s="40"/>
      <c r="S402" s="34"/>
    </row>
    <row r="403" spans="1:19">
      <c r="A403" s="7">
        <v>139250</v>
      </c>
      <c r="B403" s="8">
        <f t="shared" si="133"/>
        <v>-139.25</v>
      </c>
      <c r="C403" s="8">
        <f t="shared" si="134"/>
        <v>0.5</v>
      </c>
      <c r="D403" s="8">
        <v>-8.1999999999999993</v>
      </c>
      <c r="G403" s="23">
        <f t="shared" si="135"/>
        <v>-135.38906282616517</v>
      </c>
      <c r="H403" s="23">
        <f t="shared" si="136"/>
        <v>-135.13127533393816</v>
      </c>
      <c r="I403" s="19">
        <f t="shared" si="137"/>
        <v>-5.0999999999999996</v>
      </c>
      <c r="J403" s="19">
        <f t="shared" si="138"/>
        <v>-5.2666666666666666</v>
      </c>
      <c r="K403" s="23">
        <f t="shared" si="140"/>
        <v>-4.9222222222222216</v>
      </c>
      <c r="L403" s="23">
        <f t="shared" si="141"/>
        <v>-0.344444444444445</v>
      </c>
      <c r="M403" s="50">
        <f t="shared" si="142"/>
        <v>-0.17777777777777803</v>
      </c>
      <c r="N403" s="24"/>
      <c r="O403" s="34">
        <f t="shared" si="132"/>
        <v>-0.99844329786682429</v>
      </c>
      <c r="P403" s="34">
        <f t="shared" si="139"/>
        <v>-0.29899999999999999</v>
      </c>
      <c r="Q403" s="37"/>
      <c r="R403" s="40"/>
      <c r="S403" s="34"/>
    </row>
    <row r="404" spans="1:19">
      <c r="A404" s="7">
        <v>138750</v>
      </c>
      <c r="B404" s="8">
        <f t="shared" si="133"/>
        <v>-138.75</v>
      </c>
      <c r="C404" s="8">
        <f t="shared" si="134"/>
        <v>0.5</v>
      </c>
      <c r="D404" s="8">
        <v>-8.1999999999999993</v>
      </c>
      <c r="G404" s="23">
        <f t="shared" si="135"/>
        <v>-134.87348784171115</v>
      </c>
      <c r="H404" s="23">
        <f t="shared" si="136"/>
        <v>-134.61570034948414</v>
      </c>
      <c r="I404" s="19">
        <f t="shared" si="137"/>
        <v>-4.5</v>
      </c>
      <c r="J404" s="19">
        <f t="shared" si="138"/>
        <v>-4.2</v>
      </c>
      <c r="K404" s="23">
        <f t="shared" si="140"/>
        <v>-3.9666666666666663</v>
      </c>
      <c r="L404" s="23">
        <f t="shared" si="141"/>
        <v>-0.23333333333333384</v>
      </c>
      <c r="M404" s="50">
        <f t="shared" si="142"/>
        <v>-0.53333333333333366</v>
      </c>
      <c r="N404" s="24"/>
      <c r="O404" s="34">
        <f t="shared" si="132"/>
        <v>-0.80070416996811777</v>
      </c>
      <c r="P404" s="34">
        <f t="shared" si="139"/>
        <v>-0.29899999999999999</v>
      </c>
      <c r="Q404" s="37"/>
      <c r="R404" s="40"/>
      <c r="S404" s="34"/>
    </row>
    <row r="405" spans="1:19">
      <c r="A405" s="7">
        <v>138250</v>
      </c>
      <c r="B405" s="8">
        <f t="shared" si="133"/>
        <v>-138.25</v>
      </c>
      <c r="C405" s="8">
        <f t="shared" si="134"/>
        <v>0.5</v>
      </c>
      <c r="D405" s="8">
        <v>-7.8</v>
      </c>
      <c r="G405" s="23">
        <f t="shared" si="135"/>
        <v>-134.35791285725713</v>
      </c>
      <c r="H405" s="23">
        <f t="shared" si="136"/>
        <v>-134.10012536503012</v>
      </c>
      <c r="I405" s="19">
        <f t="shared" si="137"/>
        <v>-3</v>
      </c>
      <c r="J405" s="19">
        <f t="shared" si="138"/>
        <v>-3.2666666666666671</v>
      </c>
      <c r="K405" s="23">
        <f t="shared" si="140"/>
        <v>-2.7777777777777777</v>
      </c>
      <c r="L405" s="23">
        <f t="shared" si="141"/>
        <v>-0.48888888888888937</v>
      </c>
      <c r="M405" s="50">
        <f t="shared" si="142"/>
        <v>-0.22222222222222232</v>
      </c>
      <c r="N405" s="24"/>
      <c r="O405" s="34">
        <f t="shared" si="132"/>
        <v>-0.22830666210570263</v>
      </c>
      <c r="P405" s="34">
        <f t="shared" si="139"/>
        <v>-0.29899999999999999</v>
      </c>
      <c r="Q405" s="37"/>
      <c r="R405" s="40"/>
      <c r="S405" s="34"/>
    </row>
    <row r="406" spans="1:19">
      <c r="A406" s="7">
        <v>137750</v>
      </c>
      <c r="B406" s="8">
        <f t="shared" si="133"/>
        <v>-137.75</v>
      </c>
      <c r="C406" s="8">
        <f t="shared" si="134"/>
        <v>0.5</v>
      </c>
      <c r="D406" s="8">
        <v>-6.9</v>
      </c>
      <c r="G406" s="23">
        <f t="shared" si="135"/>
        <v>-133.84233787280311</v>
      </c>
      <c r="H406" s="23">
        <f t="shared" si="136"/>
        <v>-133.5845503805761</v>
      </c>
      <c r="I406" s="19">
        <f t="shared" si="137"/>
        <v>-2.2999999999999998</v>
      </c>
      <c r="J406" s="19">
        <f t="shared" si="138"/>
        <v>-2.1</v>
      </c>
      <c r="K406" s="23">
        <f t="shared" si="140"/>
        <v>-1.5888888888888892</v>
      </c>
      <c r="L406" s="23">
        <f t="shared" si="141"/>
        <v>-0.51111111111111085</v>
      </c>
      <c r="M406" s="50">
        <f t="shared" si="142"/>
        <v>-0.71111111111111058</v>
      </c>
      <c r="N406" s="24"/>
      <c r="O406" s="34">
        <f t="shared" si="132"/>
        <v>0.45091807030186504</v>
      </c>
      <c r="P406" s="34">
        <f t="shared" si="139"/>
        <v>-0.29899999999999999</v>
      </c>
      <c r="Q406" s="37"/>
      <c r="R406" s="40"/>
      <c r="S406" s="34"/>
    </row>
    <row r="407" spans="1:19">
      <c r="A407" s="7">
        <v>137250</v>
      </c>
      <c r="B407" s="8">
        <f t="shared" si="133"/>
        <v>-137.25</v>
      </c>
      <c r="C407" s="8">
        <f t="shared" si="134"/>
        <v>0.5</v>
      </c>
      <c r="D407" s="8">
        <v>-7.8</v>
      </c>
      <c r="G407" s="23">
        <f t="shared" si="135"/>
        <v>-133.32676288834909</v>
      </c>
      <c r="H407" s="23">
        <f t="shared" si="136"/>
        <v>-133.06897539612208</v>
      </c>
      <c r="I407" s="19">
        <f t="shared" si="137"/>
        <v>-1</v>
      </c>
      <c r="J407" s="19">
        <f t="shared" si="138"/>
        <v>-0.83333333333333337</v>
      </c>
      <c r="K407" s="23">
        <f t="shared" si="140"/>
        <v>-0.51111111111111085</v>
      </c>
      <c r="L407" s="23">
        <f t="shared" si="141"/>
        <v>-0.32222222222222252</v>
      </c>
      <c r="M407" s="50">
        <f t="shared" si="142"/>
        <v>-0.48888888888888915</v>
      </c>
      <c r="N407" s="24"/>
      <c r="O407" s="34">
        <f t="shared" si="132"/>
        <v>0.91915322621907536</v>
      </c>
      <c r="P407" s="34">
        <f t="shared" si="139"/>
        <v>-0.29899999999999999</v>
      </c>
      <c r="Q407" s="37"/>
      <c r="R407" s="40"/>
      <c r="S407" s="34"/>
    </row>
    <row r="408" spans="1:19">
      <c r="A408" s="7">
        <v>136750</v>
      </c>
      <c r="B408" s="8">
        <f t="shared" si="133"/>
        <v>-136.75</v>
      </c>
      <c r="C408" s="8">
        <f t="shared" si="134"/>
        <v>0.5</v>
      </c>
      <c r="D408" s="8">
        <v>-7.3</v>
      </c>
      <c r="G408" s="23">
        <f t="shared" si="135"/>
        <v>-132.81118790389507</v>
      </c>
      <c r="H408" s="23">
        <f t="shared" si="136"/>
        <v>-132.55340041166806</v>
      </c>
      <c r="I408" s="19">
        <f t="shared" si="137"/>
        <v>0.8</v>
      </c>
      <c r="J408" s="19">
        <f t="shared" si="138"/>
        <v>1.0666666666666667</v>
      </c>
      <c r="K408" s="23">
        <f t="shared" si="140"/>
        <v>0.43333333333333335</v>
      </c>
      <c r="L408" s="23">
        <f t="shared" si="141"/>
        <v>0.6333333333333333</v>
      </c>
      <c r="M408" s="50">
        <f t="shared" si="142"/>
        <v>0.3666666666666667</v>
      </c>
      <c r="N408" s="24"/>
      <c r="O408" s="34">
        <f t="shared" si="132"/>
        <v>0.95730637233812632</v>
      </c>
      <c r="P408" s="34">
        <f t="shared" si="139"/>
        <v>-0.29899999999999999</v>
      </c>
      <c r="Q408" s="37"/>
      <c r="R408" s="40"/>
      <c r="S408" s="34"/>
    </row>
    <row r="409" spans="1:19">
      <c r="A409" s="7">
        <v>136250</v>
      </c>
      <c r="B409" s="8">
        <f t="shared" si="133"/>
        <v>-136.25</v>
      </c>
      <c r="C409" s="8">
        <f t="shared" si="134"/>
        <v>0.5</v>
      </c>
      <c r="D409" s="8">
        <v>-7.1</v>
      </c>
      <c r="G409" s="23">
        <f t="shared" si="135"/>
        <v>-132.29561291944106</v>
      </c>
      <c r="H409" s="23">
        <f t="shared" si="136"/>
        <v>-132.03782542721405</v>
      </c>
      <c r="I409" s="19">
        <f t="shared" si="137"/>
        <v>3.4</v>
      </c>
      <c r="J409" s="19">
        <f t="shared" si="138"/>
        <v>2.6</v>
      </c>
      <c r="K409" s="23">
        <f t="shared" si="140"/>
        <v>1.2555555555555555</v>
      </c>
      <c r="L409" s="23">
        <f t="shared" si="141"/>
        <v>1.3444444444444446</v>
      </c>
      <c r="M409" s="50">
        <f t="shared" si="142"/>
        <v>2.1444444444444444</v>
      </c>
      <c r="N409" s="24"/>
      <c r="O409" s="34">
        <f t="shared" si="132"/>
        <v>0.54752522756495003</v>
      </c>
      <c r="P409" s="34">
        <f t="shared" si="139"/>
        <v>-0.29899999999999999</v>
      </c>
      <c r="Q409" s="37"/>
      <c r="R409" s="40"/>
      <c r="S409" s="34"/>
    </row>
    <row r="410" spans="1:19">
      <c r="A410" s="7">
        <v>135750</v>
      </c>
      <c r="B410" s="8">
        <f t="shared" si="133"/>
        <v>-135.75</v>
      </c>
      <c r="C410" s="8">
        <f t="shared" si="134"/>
        <v>0.5</v>
      </c>
      <c r="D410" s="8">
        <v>-6.2</v>
      </c>
      <c r="G410" s="23">
        <f t="shared" si="135"/>
        <v>-131.78003793498704</v>
      </c>
      <c r="H410" s="23">
        <f t="shared" si="136"/>
        <v>-131.52225044276003</v>
      </c>
      <c r="I410" s="19">
        <f t="shared" si="137"/>
        <v>3.6</v>
      </c>
      <c r="J410" s="19">
        <f t="shared" si="138"/>
        <v>3.5</v>
      </c>
      <c r="K410" s="23">
        <f t="shared" si="140"/>
        <v>1.7000000000000002</v>
      </c>
      <c r="L410" s="23">
        <f t="shared" si="141"/>
        <v>1.7999999999999998</v>
      </c>
      <c r="M410" s="50">
        <f t="shared" si="142"/>
        <v>1.9</v>
      </c>
      <c r="N410" s="24"/>
      <c r="O410" s="34">
        <f t="shared" si="132"/>
        <v>-0.11844905625097626</v>
      </c>
      <c r="P410" s="34">
        <f t="shared" si="139"/>
        <v>-0.29899999999999999</v>
      </c>
      <c r="Q410" s="37"/>
      <c r="R410" s="40"/>
      <c r="S410" s="34"/>
    </row>
    <row r="411" spans="1:19">
      <c r="A411" s="7">
        <v>135250</v>
      </c>
      <c r="B411" s="8">
        <f t="shared" si="133"/>
        <v>-135.25</v>
      </c>
      <c r="C411" s="8">
        <f t="shared" si="134"/>
        <v>0.5</v>
      </c>
      <c r="D411" s="8">
        <v>-5.0999999999999996</v>
      </c>
      <c r="G411" s="23">
        <f t="shared" si="135"/>
        <v>-131.26446295053302</v>
      </c>
      <c r="H411" s="23">
        <f t="shared" si="136"/>
        <v>-131.00667545830601</v>
      </c>
      <c r="I411" s="19">
        <f t="shared" si="137"/>
        <v>3.5</v>
      </c>
      <c r="J411" s="19">
        <f t="shared" si="138"/>
        <v>3.5</v>
      </c>
      <c r="K411" s="23">
        <f t="shared" si="140"/>
        <v>2.1</v>
      </c>
      <c r="L411" s="23">
        <f t="shared" si="141"/>
        <v>1.4</v>
      </c>
      <c r="M411" s="50">
        <f t="shared" si="142"/>
        <v>1.4</v>
      </c>
      <c r="N411" s="24"/>
      <c r="O411" s="34">
        <f t="shared" si="132"/>
        <v>-0.72899971023242371</v>
      </c>
      <c r="P411" s="34">
        <f t="shared" si="139"/>
        <v>-0.29899999999999999</v>
      </c>
      <c r="Q411" s="37"/>
      <c r="R411" s="40"/>
      <c r="S411" s="34"/>
    </row>
    <row r="412" spans="1:19">
      <c r="A412" s="7">
        <v>134750</v>
      </c>
      <c r="B412" s="8">
        <f t="shared" si="133"/>
        <v>-134.75</v>
      </c>
      <c r="C412" s="8">
        <f t="shared" si="134"/>
        <v>0.5</v>
      </c>
      <c r="D412" s="8">
        <v>-4.5</v>
      </c>
      <c r="G412" s="23">
        <f t="shared" si="135"/>
        <v>-130.748887966079</v>
      </c>
      <c r="H412" s="23">
        <f t="shared" si="136"/>
        <v>-130.49110047385199</v>
      </c>
      <c r="I412" s="19">
        <f t="shared" si="137"/>
        <v>3.4</v>
      </c>
      <c r="J412" s="19">
        <f t="shared" si="138"/>
        <v>3.2666666666666671</v>
      </c>
      <c r="K412" s="23">
        <f t="shared" si="140"/>
        <v>2.4333333333333336</v>
      </c>
      <c r="L412" s="23">
        <f t="shared" si="141"/>
        <v>0.83333333333333348</v>
      </c>
      <c r="M412" s="50">
        <f t="shared" si="142"/>
        <v>0.96666666666666634</v>
      </c>
      <c r="N412" s="24"/>
      <c r="O412" s="34">
        <f t="shared" si="132"/>
        <v>-0.99844329786682617</v>
      </c>
      <c r="P412" s="34">
        <f t="shared" si="139"/>
        <v>-0.29899999999999999</v>
      </c>
      <c r="Q412" s="37"/>
      <c r="R412" s="40"/>
      <c r="S412" s="34"/>
    </row>
    <row r="413" spans="1:19">
      <c r="A413" s="7">
        <v>134250</v>
      </c>
      <c r="B413" s="8">
        <f t="shared" si="133"/>
        <v>-134.25</v>
      </c>
      <c r="C413" s="8">
        <f t="shared" si="134"/>
        <v>0.5</v>
      </c>
      <c r="D413" s="8">
        <v>-3</v>
      </c>
      <c r="G413" s="23">
        <f t="shared" si="135"/>
        <v>-130.23331298162498</v>
      </c>
      <c r="H413" s="23">
        <f t="shared" si="136"/>
        <v>-129.97552548939797</v>
      </c>
      <c r="I413" s="19">
        <f t="shared" si="137"/>
        <v>2.9</v>
      </c>
      <c r="J413" s="19">
        <f t="shared" si="138"/>
        <v>2.4333333333333331</v>
      </c>
      <c r="K413" s="23">
        <f t="shared" si="140"/>
        <v>2.5222222222222226</v>
      </c>
      <c r="L413" s="23">
        <f t="shared" si="141"/>
        <v>-8.8888888888889461E-2</v>
      </c>
      <c r="M413" s="50">
        <f t="shared" si="142"/>
        <v>0.37777777777777732</v>
      </c>
      <c r="N413" s="24"/>
      <c r="O413" s="34">
        <f t="shared" si="132"/>
        <v>-0.80070416996809668</v>
      </c>
      <c r="P413" s="34">
        <f t="shared" si="139"/>
        <v>-0.29899999999999999</v>
      </c>
      <c r="Q413" s="37"/>
      <c r="R413" s="40"/>
      <c r="S413" s="34"/>
    </row>
    <row r="414" spans="1:19">
      <c r="A414" s="7">
        <v>133750</v>
      </c>
      <c r="B414" s="8">
        <f t="shared" si="133"/>
        <v>-133.75</v>
      </c>
      <c r="C414" s="8">
        <f t="shared" si="134"/>
        <v>0.5</v>
      </c>
      <c r="D414" s="8">
        <v>-2.2999999999999998</v>
      </c>
      <c r="G414" s="23">
        <f t="shared" si="135"/>
        <v>-129.71773799717096</v>
      </c>
      <c r="H414" s="23">
        <f t="shared" si="136"/>
        <v>-129.45995050494395</v>
      </c>
      <c r="I414" s="19">
        <f t="shared" si="137"/>
        <v>1</v>
      </c>
      <c r="J414" s="19">
        <f t="shared" si="138"/>
        <v>1.7333333333333334</v>
      </c>
      <c r="K414" s="23">
        <f t="shared" si="140"/>
        <v>2.3888888888888893</v>
      </c>
      <c r="L414" s="23">
        <f t="shared" si="141"/>
        <v>-0.65555555555555589</v>
      </c>
      <c r="M414" s="50">
        <f t="shared" si="142"/>
        <v>-1.3888888888888893</v>
      </c>
      <c r="N414" s="24"/>
      <c r="O414" s="34">
        <f t="shared" si="132"/>
        <v>-0.22830666210569595</v>
      </c>
      <c r="P414" s="34">
        <f t="shared" si="139"/>
        <v>-0.29899999999999999</v>
      </c>
      <c r="Q414" s="37"/>
      <c r="R414" s="40"/>
      <c r="S414" s="34"/>
    </row>
    <row r="415" spans="1:19">
      <c r="A415" s="7">
        <v>133250</v>
      </c>
      <c r="B415" s="8">
        <f t="shared" si="133"/>
        <v>-133.25</v>
      </c>
      <c r="C415" s="8">
        <f t="shared" si="134"/>
        <v>0.5</v>
      </c>
      <c r="D415" s="8">
        <v>-1</v>
      </c>
      <c r="G415" s="23">
        <f t="shared" si="135"/>
        <v>-129.20216301271694</v>
      </c>
      <c r="H415" s="23">
        <f t="shared" si="136"/>
        <v>-128.94437552048993</v>
      </c>
      <c r="I415" s="19">
        <f t="shared" si="137"/>
        <v>1.3</v>
      </c>
      <c r="J415" s="19">
        <f t="shared" si="138"/>
        <v>1.4333333333333333</v>
      </c>
      <c r="K415" s="23">
        <f t="shared" si="140"/>
        <v>2.2444444444444449</v>
      </c>
      <c r="L415" s="23">
        <f t="shared" si="141"/>
        <v>-0.81111111111111156</v>
      </c>
      <c r="M415" s="50">
        <f t="shared" si="142"/>
        <v>-0.94444444444444486</v>
      </c>
      <c r="N415" s="24"/>
      <c r="O415" s="34">
        <f t="shared" si="132"/>
        <v>0.45091807030189651</v>
      </c>
      <c r="P415" s="34">
        <f t="shared" si="139"/>
        <v>-0.29899999999999999</v>
      </c>
      <c r="Q415" s="37"/>
      <c r="R415" s="40"/>
      <c r="S415" s="34"/>
    </row>
    <row r="416" spans="1:19">
      <c r="A416" s="7">
        <v>132750</v>
      </c>
      <c r="B416" s="8">
        <f t="shared" si="133"/>
        <v>-132.75</v>
      </c>
      <c r="C416" s="8">
        <f t="shared" si="134"/>
        <v>0.5</v>
      </c>
      <c r="D416" s="8">
        <v>0.8</v>
      </c>
      <c r="G416" s="23">
        <f t="shared" si="135"/>
        <v>-128.68658802826292</v>
      </c>
      <c r="H416" s="23">
        <f t="shared" si="136"/>
        <v>-128.42880053603591</v>
      </c>
      <c r="I416" s="19">
        <f t="shared" si="137"/>
        <v>2</v>
      </c>
      <c r="J416" s="19">
        <f t="shared" si="138"/>
        <v>1.6333333333333335</v>
      </c>
      <c r="K416" s="23">
        <f t="shared" si="140"/>
        <v>2.0777777777777775</v>
      </c>
      <c r="L416" s="23">
        <f t="shared" si="141"/>
        <v>-0.44444444444444398</v>
      </c>
      <c r="M416" s="50">
        <f t="shared" si="142"/>
        <v>-7.7777777777777501E-2</v>
      </c>
      <c r="N416" s="24"/>
      <c r="O416" s="34">
        <f t="shared" si="132"/>
        <v>0.91915322621908924</v>
      </c>
      <c r="P416" s="34">
        <f t="shared" si="139"/>
        <v>-0.29899999999999999</v>
      </c>
      <c r="Q416" s="37"/>
      <c r="R416" s="40"/>
      <c r="S416" s="34"/>
    </row>
    <row r="417" spans="1:19">
      <c r="A417" s="7">
        <v>132250</v>
      </c>
      <c r="B417" s="8">
        <f t="shared" si="133"/>
        <v>-132.25</v>
      </c>
      <c r="C417" s="8">
        <f t="shared" si="134"/>
        <v>0.5</v>
      </c>
      <c r="D417" s="8">
        <v>3.4</v>
      </c>
      <c r="G417" s="23">
        <f t="shared" si="135"/>
        <v>-128.1710130438089</v>
      </c>
      <c r="H417" s="23">
        <f t="shared" si="136"/>
        <v>-127.91322555158189</v>
      </c>
      <c r="I417" s="19">
        <f t="shared" si="137"/>
        <v>1.6</v>
      </c>
      <c r="J417" s="19">
        <f t="shared" si="138"/>
        <v>1.9333333333333336</v>
      </c>
      <c r="K417" s="23">
        <f t="shared" si="140"/>
        <v>1.9888888888888892</v>
      </c>
      <c r="L417" s="23">
        <f t="shared" si="141"/>
        <v>-5.555555555555558E-2</v>
      </c>
      <c r="M417" s="50">
        <f t="shared" si="142"/>
        <v>-0.38888888888888906</v>
      </c>
      <c r="N417" s="24"/>
      <c r="O417" s="34">
        <f t="shared" si="132"/>
        <v>0.95730637233811611</v>
      </c>
      <c r="P417" s="34">
        <f t="shared" si="139"/>
        <v>-0.29899999999999999</v>
      </c>
      <c r="Q417" s="37"/>
      <c r="R417" s="40"/>
      <c r="S417" s="34"/>
    </row>
    <row r="418" spans="1:19">
      <c r="A418" s="7">
        <v>131750</v>
      </c>
      <c r="B418" s="8">
        <f t="shared" si="133"/>
        <v>-131.75</v>
      </c>
      <c r="C418" s="8">
        <f t="shared" si="134"/>
        <v>0.5</v>
      </c>
      <c r="D418" s="8">
        <v>3.6</v>
      </c>
      <c r="G418" s="23">
        <f t="shared" si="135"/>
        <v>-127.65543805935488</v>
      </c>
      <c r="H418" s="23">
        <f t="shared" si="136"/>
        <v>-127.39765056712787</v>
      </c>
      <c r="I418" s="19">
        <f t="shared" si="137"/>
        <v>2.2000000000000002</v>
      </c>
      <c r="J418" s="19">
        <f t="shared" si="138"/>
        <v>2.0333333333333332</v>
      </c>
      <c r="K418" s="23">
        <f t="shared" si="140"/>
        <v>1.8555555555555558</v>
      </c>
      <c r="L418" s="23">
        <f t="shared" si="141"/>
        <v>0.17777777777777737</v>
      </c>
      <c r="M418" s="50">
        <f t="shared" si="142"/>
        <v>0.34444444444444433</v>
      </c>
      <c r="N418" s="24"/>
      <c r="O418" s="34">
        <f t="shared" si="132"/>
        <v>0.5475252275649205</v>
      </c>
      <c r="P418" s="34">
        <f t="shared" si="139"/>
        <v>-0.29899999999999999</v>
      </c>
      <c r="Q418" s="37"/>
      <c r="R418" s="40"/>
      <c r="S418" s="34"/>
    </row>
    <row r="419" spans="1:19">
      <c r="A419" s="7">
        <v>131250</v>
      </c>
      <c r="B419" s="8">
        <f t="shared" si="133"/>
        <v>-131.25</v>
      </c>
      <c r="C419" s="8">
        <f t="shared" si="134"/>
        <v>0.5</v>
      </c>
      <c r="D419" s="8">
        <v>3.5</v>
      </c>
      <c r="G419" s="23">
        <f t="shared" si="135"/>
        <v>-127.13986307490086</v>
      </c>
      <c r="H419" s="23">
        <f t="shared" si="136"/>
        <v>-126.88207558267385</v>
      </c>
      <c r="I419" s="19">
        <f t="shared" si="137"/>
        <v>2.2999999999999998</v>
      </c>
      <c r="J419" s="19">
        <f t="shared" si="138"/>
        <v>2.1666666666666665</v>
      </c>
      <c r="K419" s="23">
        <f t="shared" si="140"/>
        <v>1.9555555555555553</v>
      </c>
      <c r="L419" s="23">
        <f t="shared" si="141"/>
        <v>0.21111111111111125</v>
      </c>
      <c r="M419" s="50">
        <f t="shared" si="142"/>
        <v>0.34444444444444455</v>
      </c>
      <c r="N419" s="24"/>
      <c r="O419" s="34">
        <f t="shared" si="132"/>
        <v>-0.11844905625101129</v>
      </c>
      <c r="P419" s="34">
        <f t="shared" si="139"/>
        <v>-0.29899999999999999</v>
      </c>
      <c r="Q419" s="37"/>
      <c r="R419" s="40"/>
      <c r="S419" s="34"/>
    </row>
    <row r="420" spans="1:19">
      <c r="A420" s="7">
        <v>130750</v>
      </c>
      <c r="B420" s="8">
        <f t="shared" si="133"/>
        <v>-130.75</v>
      </c>
      <c r="C420" s="8">
        <f t="shared" si="134"/>
        <v>0.5</v>
      </c>
      <c r="D420" s="8">
        <v>3.5</v>
      </c>
      <c r="G420" s="23">
        <f t="shared" si="135"/>
        <v>-126.62428809044684</v>
      </c>
      <c r="H420" s="23">
        <f t="shared" si="136"/>
        <v>-126.36650059821983</v>
      </c>
      <c r="I420" s="19">
        <f t="shared" si="137"/>
        <v>2</v>
      </c>
      <c r="J420" s="19">
        <f t="shared" si="138"/>
        <v>2.3000000000000003</v>
      </c>
      <c r="K420" s="23">
        <f t="shared" si="140"/>
        <v>1.9777777777777779</v>
      </c>
      <c r="L420" s="23">
        <f t="shared" si="141"/>
        <v>0.32222222222222241</v>
      </c>
      <c r="M420" s="50">
        <f t="shared" si="142"/>
        <v>2.2222222222222143E-2</v>
      </c>
      <c r="N420" s="24"/>
      <c r="O420" s="34">
        <f t="shared" si="132"/>
        <v>-0.72899971023246735</v>
      </c>
      <c r="P420" s="34">
        <f t="shared" si="139"/>
        <v>-0.29899999999999999</v>
      </c>
      <c r="Q420" s="37"/>
      <c r="R420" s="40"/>
      <c r="S420" s="34"/>
    </row>
    <row r="421" spans="1:19">
      <c r="A421" s="7">
        <v>130250</v>
      </c>
      <c r="B421" s="8">
        <f t="shared" si="133"/>
        <v>-130.25</v>
      </c>
      <c r="C421" s="8">
        <f t="shared" si="134"/>
        <v>0.5</v>
      </c>
      <c r="D421" s="8">
        <v>3.4</v>
      </c>
      <c r="G421" s="23">
        <f t="shared" si="135"/>
        <v>-126.10871310599282</v>
      </c>
      <c r="H421" s="23">
        <f t="shared" si="136"/>
        <v>-125.85092561376581</v>
      </c>
      <c r="I421" s="19">
        <f t="shared" si="137"/>
        <v>2.6</v>
      </c>
      <c r="J421" s="19">
        <f t="shared" si="138"/>
        <v>2.1</v>
      </c>
      <c r="K421" s="23">
        <f t="shared" si="140"/>
        <v>1.8777777777777775</v>
      </c>
      <c r="L421" s="23">
        <f t="shared" si="141"/>
        <v>0.22222222222222254</v>
      </c>
      <c r="M421" s="50">
        <f t="shared" si="142"/>
        <v>0.72222222222222254</v>
      </c>
      <c r="N421" s="24"/>
      <c r="O421" s="34">
        <f t="shared" si="132"/>
        <v>-0.99844329786682817</v>
      </c>
      <c r="P421" s="34">
        <f t="shared" si="139"/>
        <v>-0.29899999999999999</v>
      </c>
      <c r="Q421" s="37"/>
      <c r="R421" s="40"/>
      <c r="S421" s="34"/>
    </row>
    <row r="422" spans="1:19">
      <c r="A422" s="7">
        <v>129750</v>
      </c>
      <c r="B422" s="8">
        <f t="shared" si="133"/>
        <v>-129.75</v>
      </c>
      <c r="C422" s="8">
        <f t="shared" si="134"/>
        <v>0.5</v>
      </c>
      <c r="D422" s="8">
        <v>2.9</v>
      </c>
      <c r="G422" s="23">
        <f t="shared" si="135"/>
        <v>-125.5931381215388</v>
      </c>
      <c r="H422" s="23">
        <f t="shared" si="136"/>
        <v>-125.33535062931179</v>
      </c>
      <c r="I422" s="19">
        <f t="shared" si="137"/>
        <v>1.7</v>
      </c>
      <c r="J422" s="19">
        <f t="shared" si="138"/>
        <v>2.0666666666666664</v>
      </c>
      <c r="K422" s="23">
        <f t="shared" si="140"/>
        <v>1.7666666666666666</v>
      </c>
      <c r="L422" s="23">
        <f t="shared" si="141"/>
        <v>0.29999999999999982</v>
      </c>
      <c r="M422" s="50">
        <f t="shared" si="142"/>
        <v>-6.6666666666666652E-2</v>
      </c>
      <c r="N422" s="24"/>
      <c r="O422" s="34">
        <f t="shared" si="132"/>
        <v>-0.80070416996807547</v>
      </c>
      <c r="P422" s="34">
        <f t="shared" si="139"/>
        <v>-0.29899999999999999</v>
      </c>
      <c r="Q422" s="37"/>
      <c r="R422" s="40"/>
      <c r="S422" s="34"/>
    </row>
    <row r="423" spans="1:19">
      <c r="A423" s="7">
        <v>129250</v>
      </c>
      <c r="B423" s="8">
        <f t="shared" si="133"/>
        <v>-129.25</v>
      </c>
      <c r="C423" s="8">
        <f t="shared" si="134"/>
        <v>0.5</v>
      </c>
      <c r="D423" s="8">
        <v>1</v>
      </c>
      <c r="G423" s="23">
        <f t="shared" si="135"/>
        <v>-125.07756313708478</v>
      </c>
      <c r="H423" s="23">
        <f t="shared" si="136"/>
        <v>-124.81977564485777</v>
      </c>
      <c r="I423" s="19">
        <f t="shared" si="137"/>
        <v>1.9</v>
      </c>
      <c r="J423" s="19">
        <f t="shared" si="138"/>
        <v>1.7</v>
      </c>
      <c r="K423" s="23">
        <f t="shared" si="140"/>
        <v>1.6333333333333333</v>
      </c>
      <c r="L423" s="23">
        <f t="shared" si="141"/>
        <v>6.6666666666666652E-2</v>
      </c>
      <c r="M423" s="50">
        <f t="shared" si="142"/>
        <v>0.26666666666666661</v>
      </c>
      <c r="N423" s="24"/>
      <c r="O423" s="34">
        <f t="shared" si="132"/>
        <v>-0.22830666210566158</v>
      </c>
      <c r="P423" s="34">
        <f t="shared" si="139"/>
        <v>-0.29899999999999999</v>
      </c>
      <c r="Q423" s="37"/>
      <c r="R423" s="40"/>
      <c r="S423" s="34"/>
    </row>
    <row r="424" spans="1:19">
      <c r="A424" s="7">
        <v>128750</v>
      </c>
      <c r="B424" s="8">
        <f t="shared" si="133"/>
        <v>-128.75</v>
      </c>
      <c r="C424" s="8">
        <f t="shared" si="134"/>
        <v>0.5</v>
      </c>
      <c r="D424" s="8">
        <v>1.3</v>
      </c>
      <c r="G424" s="23">
        <f t="shared" si="135"/>
        <v>-124.56198815263076</v>
      </c>
      <c r="H424" s="23">
        <f t="shared" si="136"/>
        <v>-124.30420066040375</v>
      </c>
      <c r="I424" s="19">
        <f t="shared" si="137"/>
        <v>1.5</v>
      </c>
      <c r="J424" s="19">
        <f t="shared" si="138"/>
        <v>1.5</v>
      </c>
      <c r="K424" s="23">
        <f t="shared" si="140"/>
        <v>1.4999999999999998</v>
      </c>
      <c r="L424" s="23">
        <f t="shared" si="141"/>
        <v>0</v>
      </c>
      <c r="M424" s="50">
        <f t="shared" si="142"/>
        <v>0</v>
      </c>
      <c r="N424" s="24"/>
      <c r="O424" s="34">
        <f t="shared" si="132"/>
        <v>0.45091807030192804</v>
      </c>
      <c r="P424" s="34">
        <f t="shared" si="139"/>
        <v>-0.29899999999999999</v>
      </c>
      <c r="Q424" s="37"/>
      <c r="R424" s="40"/>
      <c r="S424" s="34"/>
    </row>
    <row r="425" spans="1:19">
      <c r="A425" s="7">
        <v>128250</v>
      </c>
      <c r="B425" s="8">
        <f t="shared" si="133"/>
        <v>-128.25</v>
      </c>
      <c r="C425" s="8">
        <f t="shared" si="134"/>
        <v>0.5</v>
      </c>
      <c r="D425" s="8">
        <v>2</v>
      </c>
      <c r="G425" s="23">
        <f t="shared" si="135"/>
        <v>-124.04641316817674</v>
      </c>
      <c r="H425" s="23">
        <f t="shared" si="136"/>
        <v>-123.78862567594973</v>
      </c>
      <c r="I425" s="19">
        <f t="shared" si="137"/>
        <v>1.1000000000000001</v>
      </c>
      <c r="J425" s="19">
        <f t="shared" si="138"/>
        <v>1.0666666666666667</v>
      </c>
      <c r="K425" s="23">
        <f t="shared" si="140"/>
        <v>1.2777777777777777</v>
      </c>
      <c r="L425" s="23">
        <f t="shared" si="141"/>
        <v>-0.21111111111111103</v>
      </c>
      <c r="M425" s="50">
        <f t="shared" si="142"/>
        <v>-0.17777777777777759</v>
      </c>
      <c r="N425" s="24"/>
      <c r="O425" s="34">
        <f t="shared" si="132"/>
        <v>0.91915322621910311</v>
      </c>
      <c r="P425" s="34">
        <f t="shared" si="139"/>
        <v>-0.29899999999999999</v>
      </c>
      <c r="Q425" s="37"/>
      <c r="R425" s="40"/>
      <c r="S425" s="34"/>
    </row>
    <row r="426" spans="1:19">
      <c r="A426" s="7">
        <v>127750</v>
      </c>
      <c r="B426" s="8">
        <f t="shared" si="133"/>
        <v>-127.75</v>
      </c>
      <c r="C426" s="8">
        <f t="shared" si="134"/>
        <v>0.5</v>
      </c>
      <c r="D426" s="8">
        <v>1.6</v>
      </c>
      <c r="G426" s="23">
        <f t="shared" si="135"/>
        <v>-123.53083818372272</v>
      </c>
      <c r="H426" s="23">
        <f t="shared" si="136"/>
        <v>-123.27305069149571</v>
      </c>
      <c r="I426" s="19">
        <f t="shared" si="137"/>
        <v>0.6</v>
      </c>
      <c r="J426" s="19">
        <f t="shared" si="138"/>
        <v>0.9</v>
      </c>
      <c r="K426" s="23">
        <f t="shared" si="140"/>
        <v>1.1111111111111109</v>
      </c>
      <c r="L426" s="23">
        <f t="shared" si="141"/>
        <v>-0.21111111111111092</v>
      </c>
      <c r="M426" s="50">
        <f t="shared" si="142"/>
        <v>-0.51111111111111096</v>
      </c>
      <c r="N426" s="24"/>
      <c r="O426" s="34">
        <f t="shared" si="132"/>
        <v>0.95730637233811411</v>
      </c>
      <c r="P426" s="34">
        <f t="shared" si="139"/>
        <v>-0.29899999999999999</v>
      </c>
      <c r="Q426" s="37"/>
      <c r="R426" s="40"/>
      <c r="S426" s="34"/>
    </row>
    <row r="427" spans="1:19">
      <c r="A427" s="7">
        <v>127250</v>
      </c>
      <c r="B427" s="8">
        <f t="shared" si="133"/>
        <v>-127.25</v>
      </c>
      <c r="C427" s="8">
        <f t="shared" si="134"/>
        <v>0.5</v>
      </c>
      <c r="D427" s="8">
        <v>2.2000000000000002</v>
      </c>
      <c r="G427" s="23">
        <f t="shared" si="135"/>
        <v>-123.0152631992687</v>
      </c>
      <c r="H427" s="23">
        <f t="shared" si="136"/>
        <v>-122.75747570704169</v>
      </c>
      <c r="I427" s="19">
        <f t="shared" si="137"/>
        <v>1</v>
      </c>
      <c r="J427" s="19">
        <f t="shared" si="138"/>
        <v>0.9</v>
      </c>
      <c r="K427" s="23">
        <f t="shared" si="140"/>
        <v>0.93333333333333313</v>
      </c>
      <c r="L427" s="23">
        <f t="shared" si="141"/>
        <v>-3.3333333333333104E-2</v>
      </c>
      <c r="M427" s="50">
        <f t="shared" si="142"/>
        <v>6.6666666666666874E-2</v>
      </c>
      <c r="N427" s="24"/>
      <c r="O427" s="34">
        <f t="shared" si="132"/>
        <v>0.54752522756489097</v>
      </c>
      <c r="P427" s="34">
        <f t="shared" si="139"/>
        <v>-0.29899999999999999</v>
      </c>
      <c r="Q427" s="37"/>
      <c r="R427" s="40"/>
      <c r="S427" s="34"/>
    </row>
    <row r="428" spans="1:19">
      <c r="A428" s="7">
        <v>126750</v>
      </c>
      <c r="B428" s="8">
        <f t="shared" si="133"/>
        <v>-126.75</v>
      </c>
      <c r="C428" s="8">
        <f t="shared" si="134"/>
        <v>0.5</v>
      </c>
      <c r="D428" s="8">
        <v>2.2999999999999998</v>
      </c>
      <c r="G428" s="23">
        <f t="shared" si="135"/>
        <v>-122.49968821481468</v>
      </c>
      <c r="H428" s="23">
        <f t="shared" si="136"/>
        <v>-122.24190072258767</v>
      </c>
      <c r="I428" s="19">
        <f t="shared" si="137"/>
        <v>1.1000000000000001</v>
      </c>
      <c r="J428" s="19">
        <f t="shared" si="138"/>
        <v>0.70000000000000007</v>
      </c>
      <c r="K428" s="23">
        <f t="shared" si="140"/>
        <v>0.66666666666666663</v>
      </c>
      <c r="L428" s="23">
        <f t="shared" si="141"/>
        <v>3.3333333333333437E-2</v>
      </c>
      <c r="M428" s="50">
        <f t="shared" si="142"/>
        <v>0.43333333333333346</v>
      </c>
      <c r="N428" s="24"/>
      <c r="O428" s="34">
        <f t="shared" si="132"/>
        <v>-0.11844905625104632</v>
      </c>
      <c r="P428" s="34">
        <f t="shared" si="139"/>
        <v>-0.29899999999999999</v>
      </c>
      <c r="Q428" s="37"/>
      <c r="R428" s="40"/>
      <c r="S428" s="34"/>
    </row>
    <row r="429" spans="1:19">
      <c r="A429" s="7">
        <v>126250</v>
      </c>
      <c r="B429" s="8">
        <f t="shared" si="133"/>
        <v>-126.25</v>
      </c>
      <c r="C429" s="8">
        <f t="shared" si="134"/>
        <v>0.5</v>
      </c>
      <c r="D429" s="8">
        <v>2</v>
      </c>
      <c r="G429" s="23">
        <f t="shared" si="135"/>
        <v>-121.98411323036066</v>
      </c>
      <c r="H429" s="23">
        <f t="shared" si="136"/>
        <v>-121.72632573813365</v>
      </c>
      <c r="I429" s="19">
        <f t="shared" si="137"/>
        <v>0</v>
      </c>
      <c r="J429" s="19">
        <f t="shared" si="138"/>
        <v>0.73333333333333339</v>
      </c>
      <c r="K429" s="23">
        <f t="shared" si="140"/>
        <v>0.37777777777777777</v>
      </c>
      <c r="L429" s="23">
        <f t="shared" si="141"/>
        <v>0.35555555555555562</v>
      </c>
      <c r="M429" s="50">
        <f t="shared" si="142"/>
        <v>-0.37777777777777777</v>
      </c>
      <c r="N429" s="24"/>
      <c r="O429" s="34">
        <f t="shared" si="132"/>
        <v>-0.72899971023249155</v>
      </c>
      <c r="P429" s="34">
        <f t="shared" si="139"/>
        <v>-0.29899999999999999</v>
      </c>
      <c r="Q429" s="37"/>
      <c r="R429" s="40"/>
      <c r="S429" s="34"/>
    </row>
    <row r="430" spans="1:19">
      <c r="A430" s="7">
        <v>125750</v>
      </c>
      <c r="B430" s="8">
        <f t="shared" si="133"/>
        <v>-125.75</v>
      </c>
      <c r="C430" s="8">
        <f t="shared" si="134"/>
        <v>0.5</v>
      </c>
      <c r="D430" s="8">
        <v>2.6</v>
      </c>
      <c r="G430" s="23">
        <f t="shared" si="135"/>
        <v>-121.46853824590664</v>
      </c>
      <c r="H430" s="23">
        <f t="shared" si="136"/>
        <v>-121.21075075367963</v>
      </c>
      <c r="I430" s="19">
        <f t="shared" si="137"/>
        <v>1.1000000000000001</v>
      </c>
      <c r="J430" s="19">
        <f t="shared" si="138"/>
        <v>0.40000000000000008</v>
      </c>
      <c r="K430" s="23">
        <f t="shared" si="140"/>
        <v>4.4444444444444481E-2</v>
      </c>
      <c r="L430" s="23">
        <f t="shared" si="141"/>
        <v>0.35555555555555562</v>
      </c>
      <c r="M430" s="50">
        <f t="shared" si="142"/>
        <v>1.0555555555555556</v>
      </c>
      <c r="N430" s="24"/>
      <c r="O430" s="34">
        <f t="shared" si="132"/>
        <v>-0.99844329786683017</v>
      </c>
      <c r="P430" s="34">
        <f t="shared" si="139"/>
        <v>-0.29899999999999999</v>
      </c>
      <c r="Q430" s="37"/>
      <c r="R430" s="40"/>
      <c r="S430" s="34"/>
    </row>
    <row r="431" spans="1:19">
      <c r="A431" s="7">
        <v>125250</v>
      </c>
      <c r="B431" s="8">
        <f t="shared" si="133"/>
        <v>-125.25</v>
      </c>
      <c r="C431" s="8">
        <f t="shared" si="134"/>
        <v>0.5</v>
      </c>
      <c r="D431" s="8">
        <v>1.7</v>
      </c>
      <c r="G431" s="23">
        <f t="shared" si="135"/>
        <v>-120.95296326145262</v>
      </c>
      <c r="H431" s="23">
        <f t="shared" si="136"/>
        <v>-120.69517576922561</v>
      </c>
      <c r="I431" s="19">
        <f t="shared" si="137"/>
        <v>0.1</v>
      </c>
      <c r="J431" s="19">
        <f t="shared" si="138"/>
        <v>0.23333333333333339</v>
      </c>
      <c r="K431" s="23">
        <f t="shared" si="140"/>
        <v>-0.34444444444444439</v>
      </c>
      <c r="L431" s="23">
        <f t="shared" si="141"/>
        <v>0.57777777777777772</v>
      </c>
      <c r="M431" s="50">
        <f t="shared" si="142"/>
        <v>0.44444444444444442</v>
      </c>
      <c r="N431" s="24"/>
      <c r="O431" s="34">
        <f t="shared" si="132"/>
        <v>-0.80070416996805438</v>
      </c>
      <c r="P431" s="34">
        <f t="shared" si="139"/>
        <v>-0.29899999999999999</v>
      </c>
      <c r="Q431" s="37"/>
      <c r="R431" s="40"/>
      <c r="S431" s="34"/>
    </row>
    <row r="432" spans="1:19">
      <c r="A432" s="7">
        <v>124750</v>
      </c>
      <c r="B432" s="8">
        <f t="shared" si="133"/>
        <v>-124.75</v>
      </c>
      <c r="C432" s="8">
        <f t="shared" si="134"/>
        <v>0.5</v>
      </c>
      <c r="D432" s="8">
        <v>1.9</v>
      </c>
      <c r="G432" s="23">
        <f t="shared" si="135"/>
        <v>-120.4373882769986</v>
      </c>
      <c r="H432" s="23">
        <f t="shared" si="136"/>
        <v>-120.17960078477159</v>
      </c>
      <c r="I432" s="19">
        <f t="shared" si="137"/>
        <v>-0.5</v>
      </c>
      <c r="J432" s="19">
        <f t="shared" si="138"/>
        <v>-0.5</v>
      </c>
      <c r="K432" s="23">
        <f t="shared" si="140"/>
        <v>-0.82222222222222219</v>
      </c>
      <c r="L432" s="23">
        <f t="shared" si="141"/>
        <v>0.32222222222222219</v>
      </c>
      <c r="M432" s="50">
        <f t="shared" si="142"/>
        <v>0.32222222222222219</v>
      </c>
      <c r="N432" s="24"/>
      <c r="O432" s="34">
        <f t="shared" si="132"/>
        <v>-0.22830666210559958</v>
      </c>
      <c r="P432" s="34">
        <f t="shared" si="139"/>
        <v>-0.29899999999999999</v>
      </c>
      <c r="Q432" s="37"/>
      <c r="R432" s="40"/>
      <c r="S432" s="34"/>
    </row>
    <row r="433" spans="1:19">
      <c r="A433" s="7">
        <v>124250</v>
      </c>
      <c r="B433" s="8">
        <f t="shared" si="133"/>
        <v>-124.25</v>
      </c>
      <c r="C433" s="8">
        <f t="shared" si="134"/>
        <v>0.5</v>
      </c>
      <c r="D433" s="8">
        <v>1.5</v>
      </c>
      <c r="G433" s="23">
        <f t="shared" si="135"/>
        <v>-119.92181329254458</v>
      </c>
      <c r="H433" s="23">
        <f t="shared" si="136"/>
        <v>-119.66402580031757</v>
      </c>
      <c r="I433" s="19">
        <f t="shared" si="137"/>
        <v>-1.1000000000000001</v>
      </c>
      <c r="J433" s="19">
        <f t="shared" si="138"/>
        <v>-1.1666666666666667</v>
      </c>
      <c r="K433" s="23">
        <f t="shared" si="140"/>
        <v>-1.2666666666666666</v>
      </c>
      <c r="L433" s="23">
        <f t="shared" si="141"/>
        <v>9.9999999999999867E-2</v>
      </c>
      <c r="M433" s="50">
        <f t="shared" si="142"/>
        <v>0.16666666666666652</v>
      </c>
      <c r="N433" s="24"/>
      <c r="O433" s="34">
        <f t="shared" si="132"/>
        <v>0.45091807030195952</v>
      </c>
      <c r="P433" s="34">
        <f t="shared" si="139"/>
        <v>-0.29899999999999999</v>
      </c>
      <c r="Q433" s="37"/>
      <c r="R433" s="40"/>
      <c r="S433" s="34"/>
    </row>
    <row r="434" spans="1:19">
      <c r="A434" s="7">
        <v>123750</v>
      </c>
      <c r="B434" s="8">
        <f t="shared" si="133"/>
        <v>-123.75</v>
      </c>
      <c r="C434" s="8">
        <f t="shared" si="134"/>
        <v>0.5</v>
      </c>
      <c r="D434" s="8">
        <v>1.1000000000000001</v>
      </c>
      <c r="G434" s="23">
        <f t="shared" si="135"/>
        <v>-119.40623830809056</v>
      </c>
      <c r="H434" s="23">
        <f t="shared" si="136"/>
        <v>-119.14845081586355</v>
      </c>
      <c r="I434" s="19">
        <f t="shared" si="137"/>
        <v>-1.9</v>
      </c>
      <c r="J434" s="19">
        <f t="shared" si="138"/>
        <v>-1.9666666666666668</v>
      </c>
      <c r="K434" s="23">
        <f t="shared" si="140"/>
        <v>-1.4888888888888889</v>
      </c>
      <c r="L434" s="23">
        <f t="shared" si="141"/>
        <v>-0.47777777777777786</v>
      </c>
      <c r="M434" s="50">
        <f t="shared" si="142"/>
        <v>-0.41111111111111098</v>
      </c>
      <c r="N434" s="24"/>
      <c r="O434" s="34">
        <f t="shared" si="132"/>
        <v>0.91915322621911699</v>
      </c>
      <c r="P434" s="34">
        <f t="shared" si="139"/>
        <v>-0.29899999999999999</v>
      </c>
      <c r="Q434" s="37"/>
      <c r="R434" s="40"/>
      <c r="S434" s="34"/>
    </row>
    <row r="435" spans="1:19">
      <c r="A435" s="7">
        <v>123250</v>
      </c>
      <c r="B435" s="8">
        <f t="shared" si="133"/>
        <v>-123.25</v>
      </c>
      <c r="C435" s="8">
        <f t="shared" si="134"/>
        <v>0.5</v>
      </c>
      <c r="D435" s="8">
        <v>0.6</v>
      </c>
      <c r="G435" s="23">
        <f t="shared" si="135"/>
        <v>-118.89066332363655</v>
      </c>
      <c r="H435" s="23">
        <f t="shared" si="136"/>
        <v>-118.63287583140954</v>
      </c>
      <c r="I435" s="19">
        <f t="shared" si="137"/>
        <v>-2.9</v>
      </c>
      <c r="J435" s="19">
        <f t="shared" si="138"/>
        <v>-2.6999999999999997</v>
      </c>
      <c r="K435" s="23">
        <f t="shared" si="140"/>
        <v>-1.9444444444444444</v>
      </c>
      <c r="L435" s="23">
        <f t="shared" si="141"/>
        <v>-0.75555555555555531</v>
      </c>
      <c r="M435" s="50">
        <f t="shared" si="142"/>
        <v>-0.95555555555555549</v>
      </c>
      <c r="N435" s="24"/>
      <c r="O435" s="34">
        <f t="shared" si="132"/>
        <v>0.95730637233810389</v>
      </c>
      <c r="P435" s="34">
        <f t="shared" si="139"/>
        <v>-0.29899999999999999</v>
      </c>
      <c r="Q435" s="37"/>
      <c r="R435" s="40"/>
      <c r="S435" s="34"/>
    </row>
    <row r="436" spans="1:19">
      <c r="A436" s="7">
        <v>122750</v>
      </c>
      <c r="B436" s="8">
        <f t="shared" si="133"/>
        <v>-122.75</v>
      </c>
      <c r="C436" s="8">
        <f t="shared" si="134"/>
        <v>0.5</v>
      </c>
      <c r="D436" s="8">
        <v>1</v>
      </c>
      <c r="G436" s="23">
        <f t="shared" si="135"/>
        <v>-118.37508833918253</v>
      </c>
      <c r="H436" s="23">
        <f t="shared" si="136"/>
        <v>-118.11730084695552</v>
      </c>
      <c r="I436" s="19">
        <f t="shared" si="137"/>
        <v>-3.3</v>
      </c>
      <c r="J436" s="19">
        <f t="shared" si="138"/>
        <v>-3.0333333333333332</v>
      </c>
      <c r="K436" s="23">
        <f t="shared" si="140"/>
        <v>-2.1888888888888891</v>
      </c>
      <c r="L436" s="23">
        <f t="shared" si="141"/>
        <v>-0.84444444444444411</v>
      </c>
      <c r="M436" s="50">
        <f t="shared" si="142"/>
        <v>-1.1111111111111107</v>
      </c>
      <c r="N436" s="24"/>
      <c r="O436" s="34">
        <f t="shared" si="132"/>
        <v>0.54752522756486144</v>
      </c>
      <c r="P436" s="34">
        <f t="shared" si="139"/>
        <v>-0.29899999999999999</v>
      </c>
      <c r="Q436" s="37"/>
      <c r="R436" s="40"/>
      <c r="S436" s="34"/>
    </row>
    <row r="437" spans="1:19">
      <c r="A437" s="7">
        <v>122250</v>
      </c>
      <c r="B437" s="8">
        <f t="shared" si="133"/>
        <v>-122.25</v>
      </c>
      <c r="C437" s="8">
        <f t="shared" si="134"/>
        <v>0.5</v>
      </c>
      <c r="D437" s="8">
        <v>1.1000000000000001</v>
      </c>
      <c r="G437" s="23">
        <f t="shared" si="135"/>
        <v>-117.85951335472851</v>
      </c>
      <c r="H437" s="23">
        <f t="shared" si="136"/>
        <v>-117.6017258625015</v>
      </c>
      <c r="I437" s="19">
        <f t="shared" si="137"/>
        <v>-2.9</v>
      </c>
      <c r="J437" s="19">
        <f t="shared" si="138"/>
        <v>-2.7333333333333329</v>
      </c>
      <c r="K437" s="23">
        <f t="shared" si="140"/>
        <v>-2.4777777777777783</v>
      </c>
      <c r="L437" s="23">
        <f t="shared" si="141"/>
        <v>-0.25555555555555465</v>
      </c>
      <c r="M437" s="50">
        <f t="shared" si="142"/>
        <v>-0.42222222222222161</v>
      </c>
      <c r="N437" s="24"/>
      <c r="O437" s="34">
        <f t="shared" si="132"/>
        <v>-0.11844905625108136</v>
      </c>
      <c r="P437" s="34">
        <f t="shared" si="139"/>
        <v>-0.29899999999999999</v>
      </c>
      <c r="Q437" s="37"/>
      <c r="R437" s="40"/>
      <c r="S437" s="34"/>
    </row>
    <row r="438" spans="1:19">
      <c r="A438" s="7">
        <v>121750</v>
      </c>
      <c r="B438" s="8">
        <f t="shared" si="133"/>
        <v>-121.75</v>
      </c>
      <c r="C438" s="8">
        <f t="shared" si="134"/>
        <v>0.5</v>
      </c>
      <c r="D438" s="8">
        <v>0</v>
      </c>
      <c r="G438" s="23">
        <f t="shared" si="135"/>
        <v>-117.34393837027449</v>
      </c>
      <c r="H438" s="23">
        <f t="shared" si="136"/>
        <v>-117.08615087804748</v>
      </c>
      <c r="I438" s="19">
        <f t="shared" si="137"/>
        <v>-2</v>
      </c>
      <c r="J438" s="19">
        <f t="shared" si="138"/>
        <v>-2.6333333333333333</v>
      </c>
      <c r="K438" s="23">
        <f t="shared" si="140"/>
        <v>-2.677777777777778</v>
      </c>
      <c r="L438" s="23">
        <f t="shared" si="141"/>
        <v>4.4444444444444731E-2</v>
      </c>
      <c r="M438" s="50">
        <f t="shared" si="142"/>
        <v>0.67777777777777803</v>
      </c>
      <c r="N438" s="24"/>
      <c r="O438" s="34">
        <f t="shared" si="132"/>
        <v>-0.72899971023251564</v>
      </c>
      <c r="P438" s="34">
        <f t="shared" si="139"/>
        <v>-0.29899999999999999</v>
      </c>
      <c r="Q438" s="37"/>
      <c r="R438" s="40"/>
      <c r="S438" s="34"/>
    </row>
    <row r="439" spans="1:19">
      <c r="A439" s="7">
        <v>121250</v>
      </c>
      <c r="B439" s="8">
        <f t="shared" si="133"/>
        <v>-121.25</v>
      </c>
      <c r="C439" s="8">
        <f t="shared" si="134"/>
        <v>0.5</v>
      </c>
      <c r="D439" s="8">
        <v>1.1000000000000001</v>
      </c>
      <c r="G439" s="23">
        <f t="shared" si="135"/>
        <v>-116.82836338582047</v>
      </c>
      <c r="H439" s="23">
        <f t="shared" si="136"/>
        <v>-116.57057589359346</v>
      </c>
      <c r="I439" s="19">
        <f t="shared" si="137"/>
        <v>-3</v>
      </c>
      <c r="J439" s="19">
        <f t="shared" si="138"/>
        <v>-2.3666666666666667</v>
      </c>
      <c r="K439" s="23">
        <f t="shared" si="140"/>
        <v>-2.7555555555555555</v>
      </c>
      <c r="L439" s="23">
        <f t="shared" si="141"/>
        <v>0.38888888888888884</v>
      </c>
      <c r="M439" s="50">
        <f t="shared" si="142"/>
        <v>-0.24444444444444446</v>
      </c>
      <c r="N439" s="24"/>
      <c r="O439" s="34">
        <f t="shared" si="132"/>
        <v>-0.99844329786683206</v>
      </c>
      <c r="P439" s="34">
        <f t="shared" si="139"/>
        <v>-0.29899999999999999</v>
      </c>
      <c r="Q439" s="37"/>
      <c r="R439" s="40"/>
      <c r="S439" s="34"/>
    </row>
    <row r="440" spans="1:19">
      <c r="A440" s="7">
        <v>120750</v>
      </c>
      <c r="B440" s="8">
        <f t="shared" si="133"/>
        <v>-120.75</v>
      </c>
      <c r="C440" s="8">
        <f t="shared" si="134"/>
        <v>0.5</v>
      </c>
      <c r="D440" s="8">
        <v>0.1</v>
      </c>
      <c r="G440" s="23">
        <f t="shared" si="135"/>
        <v>-116.31278840136645</v>
      </c>
      <c r="H440" s="23">
        <f t="shared" si="136"/>
        <v>-116.05500090913944</v>
      </c>
      <c r="I440" s="19">
        <f t="shared" si="137"/>
        <v>-2.1</v>
      </c>
      <c r="J440" s="19">
        <f t="shared" si="138"/>
        <v>-2.7333333333333329</v>
      </c>
      <c r="K440" s="23">
        <f t="shared" si="140"/>
        <v>-2.822222222222222</v>
      </c>
      <c r="L440" s="23">
        <f t="shared" si="141"/>
        <v>8.8888888888889017E-2</v>
      </c>
      <c r="M440" s="50">
        <f t="shared" si="142"/>
        <v>0.72222222222222188</v>
      </c>
      <c r="N440" s="24"/>
      <c r="O440" s="34">
        <f t="shared" si="132"/>
        <v>-0.80070416996803329</v>
      </c>
      <c r="P440" s="34">
        <f t="shared" si="139"/>
        <v>-0.29899999999999999</v>
      </c>
      <c r="Q440" s="37"/>
      <c r="R440" s="40"/>
      <c r="S440" s="34"/>
    </row>
    <row r="441" spans="1:19">
      <c r="A441" s="7">
        <v>120250</v>
      </c>
      <c r="B441" s="8">
        <f t="shared" si="133"/>
        <v>-120.25</v>
      </c>
      <c r="C441" s="8">
        <f t="shared" si="134"/>
        <v>0.5</v>
      </c>
      <c r="D441" s="8">
        <v>-0.5</v>
      </c>
      <c r="G441" s="23">
        <f t="shared" si="135"/>
        <v>-115.79721341691243</v>
      </c>
      <c r="H441" s="23">
        <f t="shared" si="136"/>
        <v>-115.53942592468542</v>
      </c>
      <c r="I441" s="19">
        <f t="shared" si="137"/>
        <v>-3.1</v>
      </c>
      <c r="J441" s="19">
        <f t="shared" si="138"/>
        <v>-2.6999999999999997</v>
      </c>
      <c r="K441" s="23">
        <f t="shared" si="140"/>
        <v>-2.8555555555555561</v>
      </c>
      <c r="L441" s="23">
        <f t="shared" si="141"/>
        <v>0.15555555555555634</v>
      </c>
      <c r="M441" s="50">
        <f t="shared" si="142"/>
        <v>-0.24444444444444402</v>
      </c>
      <c r="N441" s="24"/>
      <c r="O441" s="34">
        <f t="shared" si="132"/>
        <v>-0.22830666210556522</v>
      </c>
      <c r="P441" s="34">
        <f t="shared" si="139"/>
        <v>-0.29899999999999999</v>
      </c>
      <c r="Q441" s="37"/>
      <c r="R441" s="40"/>
      <c r="S441" s="34"/>
    </row>
    <row r="442" spans="1:19">
      <c r="A442" s="7">
        <v>119750</v>
      </c>
      <c r="B442" s="8">
        <f t="shared" si="133"/>
        <v>-119.75</v>
      </c>
      <c r="C442" s="8">
        <f t="shared" si="134"/>
        <v>0.5</v>
      </c>
      <c r="D442" s="8">
        <v>-1.1000000000000001</v>
      </c>
      <c r="G442" s="23">
        <f t="shared" si="135"/>
        <v>-115.28163843245841</v>
      </c>
      <c r="H442" s="23">
        <f t="shared" si="136"/>
        <v>-115.0238509402314</v>
      </c>
      <c r="I442" s="19">
        <f t="shared" si="137"/>
        <v>-2.9</v>
      </c>
      <c r="J442" s="19">
        <f t="shared" si="138"/>
        <v>-2.8666666666666667</v>
      </c>
      <c r="K442" s="23">
        <f t="shared" si="140"/>
        <v>-3.0111111111111111</v>
      </c>
      <c r="L442" s="23">
        <f t="shared" si="141"/>
        <v>0.14444444444444438</v>
      </c>
      <c r="M442" s="50">
        <f t="shared" si="142"/>
        <v>0.11111111111111116</v>
      </c>
      <c r="N442" s="24"/>
      <c r="O442" s="34">
        <f t="shared" si="132"/>
        <v>0.45091807030199099</v>
      </c>
      <c r="P442" s="34">
        <f t="shared" si="139"/>
        <v>-0.29899999999999999</v>
      </c>
      <c r="Q442" s="37"/>
      <c r="R442" s="40"/>
      <c r="S442" s="34"/>
    </row>
    <row r="443" spans="1:19">
      <c r="A443" s="7">
        <v>119250</v>
      </c>
      <c r="B443" s="8">
        <f t="shared" si="133"/>
        <v>-119.25</v>
      </c>
      <c r="C443" s="8">
        <f t="shared" si="134"/>
        <v>0.5</v>
      </c>
      <c r="D443" s="8">
        <v>-1.9</v>
      </c>
      <c r="G443" s="23">
        <f t="shared" si="135"/>
        <v>-114.76606344800439</v>
      </c>
      <c r="H443" s="23">
        <f t="shared" si="136"/>
        <v>-114.50827595577738</v>
      </c>
      <c r="I443" s="19">
        <f t="shared" si="137"/>
        <v>-2.6</v>
      </c>
      <c r="J443" s="19">
        <f t="shared" si="138"/>
        <v>-3</v>
      </c>
      <c r="K443" s="23">
        <f t="shared" si="140"/>
        <v>-3.2888888888888892</v>
      </c>
      <c r="L443" s="23">
        <f t="shared" si="141"/>
        <v>0.28888888888888919</v>
      </c>
      <c r="M443" s="50">
        <f t="shared" si="142"/>
        <v>0.68888888888888911</v>
      </c>
      <c r="N443" s="24"/>
      <c r="O443" s="34">
        <f t="shared" si="132"/>
        <v>0.91915322621913087</v>
      </c>
      <c r="P443" s="34">
        <f t="shared" si="139"/>
        <v>-0.29899999999999999</v>
      </c>
      <c r="Q443" s="37"/>
      <c r="R443" s="40"/>
      <c r="S443" s="34"/>
    </row>
    <row r="444" spans="1:19">
      <c r="A444" s="7">
        <v>118750</v>
      </c>
      <c r="B444" s="8">
        <f t="shared" si="133"/>
        <v>-118.75</v>
      </c>
      <c r="C444" s="8">
        <f t="shared" si="134"/>
        <v>0.5</v>
      </c>
      <c r="D444" s="8">
        <v>-2.9</v>
      </c>
      <c r="G444" s="23">
        <f t="shared" si="135"/>
        <v>-114.25048846355037</v>
      </c>
      <c r="H444" s="23">
        <f t="shared" si="136"/>
        <v>-113.99270097132336</v>
      </c>
      <c r="I444" s="19">
        <f t="shared" si="137"/>
        <v>-3.5</v>
      </c>
      <c r="J444" s="19">
        <f t="shared" si="138"/>
        <v>-3.2333333333333329</v>
      </c>
      <c r="K444" s="23">
        <f t="shared" si="140"/>
        <v>-3.5</v>
      </c>
      <c r="L444" s="23">
        <f t="shared" si="141"/>
        <v>0.26666666666666705</v>
      </c>
      <c r="M444" s="50">
        <f t="shared" si="142"/>
        <v>0</v>
      </c>
      <c r="N444" s="24"/>
      <c r="O444" s="34">
        <f t="shared" si="132"/>
        <v>0.95730637233808558</v>
      </c>
      <c r="P444" s="34">
        <f t="shared" si="139"/>
        <v>-0.29899999999999999</v>
      </c>
      <c r="Q444" s="37"/>
      <c r="R444" s="40"/>
      <c r="S444" s="34"/>
    </row>
    <row r="445" spans="1:19">
      <c r="A445" s="7">
        <v>118250</v>
      </c>
      <c r="B445" s="8">
        <f t="shared" si="133"/>
        <v>-118.25</v>
      </c>
      <c r="C445" s="8">
        <f t="shared" si="134"/>
        <v>0.5</v>
      </c>
      <c r="D445" s="8">
        <v>-3.3</v>
      </c>
      <c r="G445" s="23">
        <f t="shared" si="135"/>
        <v>-113.73491347909635</v>
      </c>
      <c r="H445" s="23">
        <f t="shared" si="136"/>
        <v>-113.47712598686934</v>
      </c>
      <c r="I445" s="19">
        <f t="shared" si="137"/>
        <v>-3.6</v>
      </c>
      <c r="J445" s="19">
        <f t="shared" si="138"/>
        <v>-3.7999999999999994</v>
      </c>
      <c r="K445" s="23">
        <f t="shared" si="140"/>
        <v>-3.744444444444444</v>
      </c>
      <c r="L445" s="23">
        <f t="shared" si="141"/>
        <v>-5.5555555555555358E-2</v>
      </c>
      <c r="M445" s="50">
        <f t="shared" si="142"/>
        <v>0.14444444444444393</v>
      </c>
      <c r="N445" s="24"/>
      <c r="O445" s="34">
        <f t="shared" si="132"/>
        <v>0.54752522756483191</v>
      </c>
      <c r="P445" s="34">
        <f t="shared" si="139"/>
        <v>-0.29899999999999999</v>
      </c>
      <c r="Q445" s="37"/>
      <c r="R445" s="40"/>
      <c r="S445" s="34"/>
    </row>
    <row r="446" spans="1:19">
      <c r="A446" s="7">
        <v>117750</v>
      </c>
      <c r="B446" s="8">
        <f t="shared" si="133"/>
        <v>-117.75</v>
      </c>
      <c r="C446" s="8">
        <f t="shared" si="134"/>
        <v>0.5</v>
      </c>
      <c r="D446" s="8">
        <v>-2.9</v>
      </c>
      <c r="G446" s="23">
        <f t="shared" si="135"/>
        <v>-113.21933849464233</v>
      </c>
      <c r="H446" s="23">
        <f t="shared" si="136"/>
        <v>-112.96155100241532</v>
      </c>
      <c r="I446" s="19">
        <f t="shared" si="137"/>
        <v>-4.3</v>
      </c>
      <c r="J446" s="19">
        <f t="shared" si="138"/>
        <v>-4.1333333333333337</v>
      </c>
      <c r="K446" s="23">
        <f t="shared" si="140"/>
        <v>-3.8777777777777778</v>
      </c>
      <c r="L446" s="23">
        <f t="shared" si="141"/>
        <v>-0.25555555555555598</v>
      </c>
      <c r="M446" s="50">
        <f t="shared" si="142"/>
        <v>-0.42222222222222205</v>
      </c>
      <c r="N446" s="24"/>
      <c r="O446" s="34">
        <f t="shared" si="132"/>
        <v>-0.11844905625111639</v>
      </c>
      <c r="P446" s="34">
        <f t="shared" si="139"/>
        <v>-0.29899999999999999</v>
      </c>
      <c r="Q446" s="37"/>
      <c r="R446" s="40"/>
      <c r="S446" s="34"/>
    </row>
    <row r="447" spans="1:19">
      <c r="A447" s="7">
        <v>117250</v>
      </c>
      <c r="B447" s="8">
        <f t="shared" si="133"/>
        <v>-117.25</v>
      </c>
      <c r="C447" s="8">
        <f t="shared" si="134"/>
        <v>0.5</v>
      </c>
      <c r="D447" s="8">
        <v>-2</v>
      </c>
      <c r="G447" s="23">
        <f t="shared" si="135"/>
        <v>-112.70376351018831</v>
      </c>
      <c r="H447" s="23">
        <f t="shared" si="136"/>
        <v>-112.4459760179613</v>
      </c>
      <c r="I447" s="19">
        <f t="shared" si="137"/>
        <v>-4.5</v>
      </c>
      <c r="J447" s="19">
        <f t="shared" si="138"/>
        <v>-4.5666666666666673</v>
      </c>
      <c r="K447" s="23">
        <f t="shared" si="140"/>
        <v>-3.8777777777777778</v>
      </c>
      <c r="L447" s="23">
        <f t="shared" si="141"/>
        <v>-0.68888888888888955</v>
      </c>
      <c r="M447" s="50">
        <f t="shared" si="142"/>
        <v>-0.62222222222222223</v>
      </c>
      <c r="N447" s="24"/>
      <c r="O447" s="34">
        <f t="shared" si="132"/>
        <v>-0.7289997102325203</v>
      </c>
      <c r="P447" s="34">
        <f t="shared" si="139"/>
        <v>-0.29899999999999999</v>
      </c>
      <c r="Q447" s="37"/>
      <c r="R447" s="40"/>
      <c r="S447" s="34"/>
    </row>
    <row r="448" spans="1:19">
      <c r="A448" s="7">
        <v>116750</v>
      </c>
      <c r="B448" s="8">
        <f t="shared" si="133"/>
        <v>-116.75</v>
      </c>
      <c r="C448" s="8">
        <f t="shared" si="134"/>
        <v>0.5</v>
      </c>
      <c r="D448" s="8">
        <v>-3</v>
      </c>
      <c r="G448" s="23">
        <f t="shared" si="135"/>
        <v>-112.18818852573429</v>
      </c>
      <c r="H448" s="23">
        <f t="shared" si="136"/>
        <v>-111.93040103350728</v>
      </c>
      <c r="I448" s="19">
        <f t="shared" si="137"/>
        <v>-4.9000000000000004</v>
      </c>
      <c r="J448" s="19">
        <f t="shared" si="138"/>
        <v>-4.5666666666666664</v>
      </c>
      <c r="K448" s="23">
        <f t="shared" si="140"/>
        <v>-3.8777777777777778</v>
      </c>
      <c r="L448" s="23">
        <f t="shared" si="141"/>
        <v>-0.68888888888888866</v>
      </c>
      <c r="M448" s="50">
        <f t="shared" si="142"/>
        <v>-1.0222222222222226</v>
      </c>
      <c r="N448" s="24"/>
      <c r="O448" s="34">
        <f t="shared" si="132"/>
        <v>-0.99844329786683406</v>
      </c>
      <c r="P448" s="34">
        <f t="shared" si="139"/>
        <v>-0.29899999999999999</v>
      </c>
      <c r="Q448" s="37"/>
      <c r="R448" s="40"/>
      <c r="S448" s="34"/>
    </row>
    <row r="449" spans="1:19">
      <c r="A449" s="7">
        <v>116250</v>
      </c>
      <c r="B449" s="8">
        <f t="shared" si="133"/>
        <v>-116.25</v>
      </c>
      <c r="C449" s="8">
        <f t="shared" si="134"/>
        <v>0.5</v>
      </c>
      <c r="D449" s="8">
        <v>-2.1</v>
      </c>
      <c r="G449" s="23">
        <f t="shared" si="135"/>
        <v>-111.67261354128027</v>
      </c>
      <c r="H449" s="23">
        <f t="shared" si="136"/>
        <v>-111.41482604905326</v>
      </c>
      <c r="I449" s="19">
        <f t="shared" si="137"/>
        <v>-4.3</v>
      </c>
      <c r="J449" s="19">
        <f t="shared" si="138"/>
        <v>-4.5</v>
      </c>
      <c r="K449" s="23">
        <f t="shared" si="140"/>
        <v>-3.6888888888888891</v>
      </c>
      <c r="L449" s="23">
        <f t="shared" si="141"/>
        <v>-0.81111111111111089</v>
      </c>
      <c r="M449" s="50">
        <f t="shared" si="142"/>
        <v>-0.61111111111111072</v>
      </c>
      <c r="N449" s="24"/>
      <c r="O449" s="34">
        <f t="shared" si="132"/>
        <v>-0.80070416996801208</v>
      </c>
      <c r="P449" s="34">
        <f t="shared" si="139"/>
        <v>-0.29899999999999999</v>
      </c>
      <c r="Q449" s="37"/>
      <c r="R449" s="40"/>
      <c r="S449" s="34"/>
    </row>
    <row r="450" spans="1:19">
      <c r="A450" s="7">
        <v>115750</v>
      </c>
      <c r="B450" s="8">
        <f t="shared" si="133"/>
        <v>-115.75</v>
      </c>
      <c r="C450" s="8">
        <f t="shared" si="134"/>
        <v>0.5</v>
      </c>
      <c r="D450" s="8">
        <v>-3.1</v>
      </c>
      <c r="G450" s="23">
        <f t="shared" si="135"/>
        <v>-111.15703855682625</v>
      </c>
      <c r="H450" s="23">
        <f t="shared" si="136"/>
        <v>-110.89925106459924</v>
      </c>
      <c r="I450" s="19">
        <f t="shared" si="137"/>
        <v>-4.3</v>
      </c>
      <c r="J450" s="19">
        <f t="shared" si="138"/>
        <v>-3.8333333333333335</v>
      </c>
      <c r="K450" s="23">
        <f t="shared" si="140"/>
        <v>-3.4333333333333336</v>
      </c>
      <c r="L450" s="23">
        <f t="shared" si="141"/>
        <v>-0.39999999999999991</v>
      </c>
      <c r="M450" s="50">
        <f t="shared" si="142"/>
        <v>-0.86666666666666625</v>
      </c>
      <c r="N450" s="24"/>
      <c r="O450" s="34">
        <f t="shared" ref="O450:O513" si="143" xml:space="preserve"> SIN((2*PI()*(H450+P450)/4.64017486008615) + 5.828143046)</f>
        <v>-0.22830666210553088</v>
      </c>
      <c r="P450" s="34">
        <f t="shared" si="139"/>
        <v>-0.29899999999999999</v>
      </c>
      <c r="Q450" s="37"/>
      <c r="R450" s="40"/>
      <c r="S450" s="34"/>
    </row>
    <row r="451" spans="1:19">
      <c r="A451" s="7">
        <v>115250</v>
      </c>
      <c r="B451" s="8">
        <f t="shared" ref="B451:B514" si="144">-A451/1000</f>
        <v>-115.25</v>
      </c>
      <c r="C451" s="8">
        <f t="shared" si="134"/>
        <v>0.5</v>
      </c>
      <c r="D451" s="8">
        <v>-2.9</v>
      </c>
      <c r="G451" s="23">
        <f t="shared" si="135"/>
        <v>-110.64146357237223</v>
      </c>
      <c r="H451" s="23">
        <f t="shared" si="136"/>
        <v>-110.38367608014522</v>
      </c>
      <c r="I451" s="19">
        <f t="shared" si="137"/>
        <v>-2.9</v>
      </c>
      <c r="J451" s="19">
        <f t="shared" si="138"/>
        <v>-3.2666666666666662</v>
      </c>
      <c r="K451" s="23">
        <f t="shared" si="140"/>
        <v>-3.1888888888888891</v>
      </c>
      <c r="L451" s="23">
        <f t="shared" si="141"/>
        <v>-7.7777777777777057E-2</v>
      </c>
      <c r="M451" s="50">
        <f t="shared" si="142"/>
        <v>0.28888888888888919</v>
      </c>
      <c r="N451" s="24"/>
      <c r="O451" s="34">
        <f t="shared" si="143"/>
        <v>0.45091807030202252</v>
      </c>
      <c r="P451" s="34">
        <f t="shared" si="139"/>
        <v>-0.29899999999999999</v>
      </c>
      <c r="Q451" s="37"/>
      <c r="R451" s="40"/>
      <c r="S451" s="34"/>
    </row>
    <row r="452" spans="1:19">
      <c r="A452" s="7">
        <v>114750</v>
      </c>
      <c r="B452" s="8">
        <f t="shared" si="144"/>
        <v>-114.75</v>
      </c>
      <c r="C452" s="8">
        <f t="shared" ref="C452:C515" si="145">B452-B451</f>
        <v>0.5</v>
      </c>
      <c r="D452" s="8">
        <v>-2.6</v>
      </c>
      <c r="G452" s="23">
        <f t="shared" ref="G452:G515" si="146">G451 + 0.515574984454017</f>
        <v>-110.12588858791821</v>
      </c>
      <c r="H452" s="23">
        <f t="shared" ref="H452:H515" si="147">H451 + 0.515574984454017</f>
        <v>-109.8681010956912</v>
      </c>
      <c r="I452" s="19">
        <f t="shared" si="137"/>
        <v>-2.6</v>
      </c>
      <c r="J452" s="19">
        <f t="shared" si="138"/>
        <v>-2.4333333333333331</v>
      </c>
      <c r="K452" s="23">
        <f t="shared" si="140"/>
        <v>-2.9111111111111114</v>
      </c>
      <c r="L452" s="23">
        <f t="shared" si="141"/>
        <v>0.4777777777777783</v>
      </c>
      <c r="M452" s="50">
        <f t="shared" si="142"/>
        <v>0.31111111111111134</v>
      </c>
      <c r="N452" s="24"/>
      <c r="O452" s="34">
        <f t="shared" si="143"/>
        <v>0.91915322621914486</v>
      </c>
      <c r="P452" s="34">
        <f t="shared" si="139"/>
        <v>-0.29899999999999999</v>
      </c>
      <c r="Q452" s="37"/>
      <c r="R452" s="40"/>
      <c r="S452" s="34"/>
    </row>
    <row r="453" spans="1:19">
      <c r="A453" s="7">
        <v>114250</v>
      </c>
      <c r="B453" s="8">
        <f t="shared" si="144"/>
        <v>-114.25</v>
      </c>
      <c r="C453" s="8">
        <f t="shared" si="145"/>
        <v>0.5</v>
      </c>
      <c r="D453" s="8">
        <v>-3.6</v>
      </c>
      <c r="G453" s="23">
        <f t="shared" si="146"/>
        <v>-109.61031360346419</v>
      </c>
      <c r="H453" s="23">
        <f t="shared" si="147"/>
        <v>-109.35252611123718</v>
      </c>
      <c r="I453" s="19">
        <f t="shared" si="137"/>
        <v>-1.8</v>
      </c>
      <c r="J453" s="19">
        <f t="shared" si="138"/>
        <v>-1.9000000000000001</v>
      </c>
      <c r="K453" s="23">
        <f t="shared" si="140"/>
        <v>-2.4666666666666668</v>
      </c>
      <c r="L453" s="23">
        <f t="shared" si="141"/>
        <v>0.56666666666666665</v>
      </c>
      <c r="M453" s="50">
        <f t="shared" si="142"/>
        <v>0.66666666666666674</v>
      </c>
      <c r="N453" s="24"/>
      <c r="O453" s="34">
        <f t="shared" si="143"/>
        <v>0.95730637233807536</v>
      </c>
      <c r="P453" s="34">
        <f t="shared" si="139"/>
        <v>-0.29899999999999999</v>
      </c>
      <c r="Q453" s="37"/>
      <c r="R453" s="40"/>
      <c r="S453" s="34"/>
    </row>
    <row r="454" spans="1:19">
      <c r="A454" s="7">
        <v>113750</v>
      </c>
      <c r="B454" s="8">
        <f t="shared" si="144"/>
        <v>-113.75</v>
      </c>
      <c r="C454" s="8">
        <f t="shared" si="145"/>
        <v>0.5</v>
      </c>
      <c r="D454" s="8">
        <v>-3.4</v>
      </c>
      <c r="G454" s="23">
        <f t="shared" si="146"/>
        <v>-109.09473861901017</v>
      </c>
      <c r="H454" s="23">
        <f t="shared" si="147"/>
        <v>-108.83695112678316</v>
      </c>
      <c r="I454" s="19">
        <f t="shared" ref="I454:I517" si="148">AVERAGEIFS(DeltaTsite,KyrBP,"&gt;"&amp;G454,KyrBP,"&lt;="&amp;G455)</f>
        <v>-1.3</v>
      </c>
      <c r="J454" s="19">
        <f t="shared" si="138"/>
        <v>-1.7333333333333334</v>
      </c>
      <c r="K454" s="23">
        <f t="shared" si="140"/>
        <v>-2.1999999999999997</v>
      </c>
      <c r="L454" s="23">
        <f t="shared" si="141"/>
        <v>0.46666666666666634</v>
      </c>
      <c r="M454" s="50">
        <f t="shared" si="142"/>
        <v>0.89999999999999969</v>
      </c>
      <c r="N454" s="24"/>
      <c r="O454" s="34">
        <f t="shared" si="143"/>
        <v>0.54752522756480237</v>
      </c>
      <c r="P454" s="34">
        <f t="shared" si="139"/>
        <v>-0.29899999999999999</v>
      </c>
      <c r="Q454" s="37"/>
      <c r="R454" s="40"/>
      <c r="S454" s="34"/>
    </row>
    <row r="455" spans="1:19">
      <c r="A455" s="7">
        <v>113250</v>
      </c>
      <c r="B455" s="8">
        <f t="shared" si="144"/>
        <v>-113.25</v>
      </c>
      <c r="C455" s="8">
        <f t="shared" si="145"/>
        <v>0.5</v>
      </c>
      <c r="D455" s="8">
        <v>-3.6</v>
      </c>
      <c r="G455" s="23">
        <f t="shared" si="146"/>
        <v>-108.57916363455615</v>
      </c>
      <c r="H455" s="23">
        <f t="shared" si="147"/>
        <v>-108.32137614232914</v>
      </c>
      <c r="I455" s="19">
        <f t="shared" si="148"/>
        <v>-2.1</v>
      </c>
      <c r="J455" s="19">
        <f t="shared" si="138"/>
        <v>-1.8</v>
      </c>
      <c r="K455" s="23">
        <f t="shared" si="140"/>
        <v>-2.0555555555555554</v>
      </c>
      <c r="L455" s="23">
        <f t="shared" si="141"/>
        <v>0.25555555555555531</v>
      </c>
      <c r="M455" s="50">
        <f t="shared" si="142"/>
        <v>-4.4444444444444731E-2</v>
      </c>
      <c r="N455" s="24"/>
      <c r="O455" s="34">
        <f t="shared" si="143"/>
        <v>-0.11844905625115143</v>
      </c>
      <c r="P455" s="34">
        <f t="shared" si="139"/>
        <v>-0.29899999999999999</v>
      </c>
      <c r="Q455" s="37"/>
      <c r="R455" s="40"/>
      <c r="S455" s="34"/>
    </row>
    <row r="456" spans="1:19">
      <c r="A456" s="7">
        <v>112750</v>
      </c>
      <c r="B456" s="8">
        <f t="shared" si="144"/>
        <v>-112.75</v>
      </c>
      <c r="C456" s="8">
        <f t="shared" si="145"/>
        <v>0.5</v>
      </c>
      <c r="D456" s="8">
        <v>-4.3</v>
      </c>
      <c r="G456" s="23">
        <f t="shared" si="146"/>
        <v>-108.06358865010213</v>
      </c>
      <c r="H456" s="23">
        <f t="shared" si="147"/>
        <v>-107.80580115787512</v>
      </c>
      <c r="I456" s="19">
        <f t="shared" si="148"/>
        <v>-2</v>
      </c>
      <c r="J456" s="19">
        <f t="shared" si="138"/>
        <v>-1.6666666666666667</v>
      </c>
      <c r="K456" s="23">
        <f t="shared" si="140"/>
        <v>-2.1444444444444444</v>
      </c>
      <c r="L456" s="23">
        <f t="shared" si="141"/>
        <v>0.47777777777777763</v>
      </c>
      <c r="M456" s="50">
        <f t="shared" si="142"/>
        <v>0.14444444444444438</v>
      </c>
      <c r="N456" s="24"/>
      <c r="O456" s="34">
        <f t="shared" si="143"/>
        <v>-0.72899971023256394</v>
      </c>
      <c r="P456" s="34">
        <f t="shared" si="139"/>
        <v>-0.29899999999999999</v>
      </c>
      <c r="Q456" s="37"/>
      <c r="R456" s="40"/>
      <c r="S456" s="34"/>
    </row>
    <row r="457" spans="1:19">
      <c r="A457" s="7">
        <v>112250</v>
      </c>
      <c r="B457" s="8">
        <f t="shared" si="144"/>
        <v>-112.25</v>
      </c>
      <c r="C457" s="8">
        <f t="shared" si="145"/>
        <v>0.5</v>
      </c>
      <c r="D457" s="8">
        <v>-4.5</v>
      </c>
      <c r="G457" s="23">
        <f t="shared" si="146"/>
        <v>-107.54801366564811</v>
      </c>
      <c r="H457" s="23">
        <f t="shared" si="147"/>
        <v>-107.2902261734211</v>
      </c>
      <c r="I457" s="19">
        <f t="shared" si="148"/>
        <v>-0.9</v>
      </c>
      <c r="J457" s="19">
        <f t="shared" si="138"/>
        <v>-1.5999999999999999</v>
      </c>
      <c r="K457" s="23">
        <f t="shared" si="140"/>
        <v>-2.1888888888888887</v>
      </c>
      <c r="L457" s="23">
        <f t="shared" si="141"/>
        <v>0.5888888888888888</v>
      </c>
      <c r="M457" s="50">
        <f t="shared" si="142"/>
        <v>1.2888888888888888</v>
      </c>
      <c r="N457" s="24"/>
      <c r="O457" s="34">
        <f t="shared" si="143"/>
        <v>-0.99844329786683605</v>
      </c>
      <c r="P457" s="34">
        <f t="shared" si="139"/>
        <v>-0.29899999999999999</v>
      </c>
      <c r="Q457" s="37"/>
      <c r="R457" s="40"/>
      <c r="S457" s="34"/>
    </row>
    <row r="458" spans="1:19">
      <c r="A458" s="7">
        <v>111750</v>
      </c>
      <c r="B458" s="8">
        <f t="shared" si="144"/>
        <v>-111.75</v>
      </c>
      <c r="C458" s="8">
        <f t="shared" si="145"/>
        <v>0.5</v>
      </c>
      <c r="D458" s="8">
        <v>-4.9000000000000004</v>
      </c>
      <c r="G458" s="23">
        <f t="shared" si="146"/>
        <v>-107.03243868119409</v>
      </c>
      <c r="H458" s="23">
        <f t="shared" si="147"/>
        <v>-106.77465118896708</v>
      </c>
      <c r="I458" s="19">
        <f t="shared" si="148"/>
        <v>-1.9</v>
      </c>
      <c r="J458" s="19">
        <f t="shared" si="138"/>
        <v>-1.9333333333333333</v>
      </c>
      <c r="K458" s="23">
        <f t="shared" si="140"/>
        <v>-2.3222222222222224</v>
      </c>
      <c r="L458" s="23">
        <f t="shared" si="141"/>
        <v>0.38888888888888906</v>
      </c>
      <c r="M458" s="50">
        <f t="shared" si="142"/>
        <v>0.4222222222222225</v>
      </c>
      <c r="N458" s="24"/>
      <c r="O458" s="34">
        <f t="shared" si="143"/>
        <v>-0.80070416996799099</v>
      </c>
      <c r="P458" s="34">
        <f t="shared" si="139"/>
        <v>-0.29899999999999999</v>
      </c>
      <c r="Q458" s="37"/>
      <c r="R458" s="40"/>
      <c r="S458" s="34"/>
    </row>
    <row r="459" spans="1:19">
      <c r="A459" s="7">
        <v>111250</v>
      </c>
      <c r="B459" s="8">
        <f t="shared" si="144"/>
        <v>-111.25</v>
      </c>
      <c r="C459" s="8">
        <f t="shared" si="145"/>
        <v>0.5</v>
      </c>
      <c r="D459" s="8">
        <v>-4.3</v>
      </c>
      <c r="G459" s="23">
        <f t="shared" si="146"/>
        <v>-106.51686369674007</v>
      </c>
      <c r="H459" s="23">
        <f t="shared" si="147"/>
        <v>-106.25907620451306</v>
      </c>
      <c r="I459" s="19">
        <f t="shared" si="148"/>
        <v>-3</v>
      </c>
      <c r="J459" s="19">
        <f t="shared" ref="J459:J522" si="149">AVERAGE(I458:I460)</f>
        <v>-2.8666666666666671</v>
      </c>
      <c r="K459" s="23">
        <f t="shared" si="140"/>
        <v>-2.3555555555555561</v>
      </c>
      <c r="L459" s="23">
        <f t="shared" si="141"/>
        <v>-0.51111111111111107</v>
      </c>
      <c r="M459" s="50">
        <f t="shared" si="142"/>
        <v>-0.64444444444444393</v>
      </c>
      <c r="N459" s="24"/>
      <c r="O459" s="34">
        <f t="shared" si="143"/>
        <v>-0.22830666210552419</v>
      </c>
      <c r="P459" s="34">
        <f t="shared" si="139"/>
        <v>-0.29899999999999999</v>
      </c>
      <c r="Q459" s="37"/>
      <c r="R459" s="40"/>
      <c r="S459" s="34"/>
    </row>
    <row r="460" spans="1:19">
      <c r="A460" s="7">
        <v>110750</v>
      </c>
      <c r="B460" s="8">
        <f t="shared" si="144"/>
        <v>-110.75</v>
      </c>
      <c r="C460" s="8">
        <f t="shared" si="145"/>
        <v>0.5</v>
      </c>
      <c r="D460" s="8">
        <v>-4.3</v>
      </c>
      <c r="G460" s="23">
        <f t="shared" si="146"/>
        <v>-106.00128871228605</v>
      </c>
      <c r="H460" s="23">
        <f t="shared" si="147"/>
        <v>-105.74350122005904</v>
      </c>
      <c r="I460" s="19">
        <f t="shared" si="148"/>
        <v>-3.7</v>
      </c>
      <c r="J460" s="19">
        <f t="shared" si="149"/>
        <v>-3.2333333333333329</v>
      </c>
      <c r="K460" s="23">
        <f t="shared" si="140"/>
        <v>-2.3000000000000003</v>
      </c>
      <c r="L460" s="23">
        <f t="shared" si="141"/>
        <v>-0.93333333333333268</v>
      </c>
      <c r="M460" s="50">
        <f t="shared" si="142"/>
        <v>-1.4</v>
      </c>
      <c r="N460" s="24"/>
      <c r="O460" s="34">
        <f t="shared" si="143"/>
        <v>0.450918070302054</v>
      </c>
      <c r="P460" s="34">
        <f t="shared" ref="P460:P523" si="150">P459</f>
        <v>-0.29899999999999999</v>
      </c>
      <c r="Q460" s="37"/>
      <c r="R460" s="40"/>
      <c r="S460" s="34"/>
    </row>
    <row r="461" spans="1:19">
      <c r="A461" s="7">
        <v>110250</v>
      </c>
      <c r="B461" s="8">
        <f t="shared" si="144"/>
        <v>-110.25</v>
      </c>
      <c r="C461" s="8">
        <f t="shared" si="145"/>
        <v>0.5</v>
      </c>
      <c r="D461" s="8">
        <v>-2.9</v>
      </c>
      <c r="G461" s="23">
        <f t="shared" si="146"/>
        <v>-105.48571372783204</v>
      </c>
      <c r="H461" s="23">
        <f t="shared" si="147"/>
        <v>-105.22792623560503</v>
      </c>
      <c r="I461" s="19">
        <f t="shared" si="148"/>
        <v>-3</v>
      </c>
      <c r="J461" s="19">
        <f t="shared" si="149"/>
        <v>-3.2333333333333329</v>
      </c>
      <c r="K461" s="23">
        <f t="shared" si="140"/>
        <v>-2.2777777777777781</v>
      </c>
      <c r="L461" s="23">
        <f t="shared" si="141"/>
        <v>-0.95555555555555483</v>
      </c>
      <c r="M461" s="50">
        <f t="shared" si="142"/>
        <v>-0.72222222222222188</v>
      </c>
      <c r="N461" s="24"/>
      <c r="O461" s="34">
        <f t="shared" si="143"/>
        <v>0.91915322621915874</v>
      </c>
      <c r="P461" s="34">
        <f t="shared" si="150"/>
        <v>-0.29899999999999999</v>
      </c>
      <c r="Q461" s="37"/>
      <c r="R461" s="40"/>
      <c r="S461" s="34"/>
    </row>
    <row r="462" spans="1:19">
      <c r="A462" s="7">
        <v>109750</v>
      </c>
      <c r="B462" s="8">
        <f t="shared" si="144"/>
        <v>-109.75</v>
      </c>
      <c r="C462" s="8">
        <f t="shared" si="145"/>
        <v>0.5</v>
      </c>
      <c r="D462" s="8">
        <v>-2.6</v>
      </c>
      <c r="G462" s="23">
        <f t="shared" si="146"/>
        <v>-104.97013874337802</v>
      </c>
      <c r="H462" s="23">
        <f t="shared" si="147"/>
        <v>-104.71235125115101</v>
      </c>
      <c r="I462" s="19">
        <f t="shared" si="148"/>
        <v>-3</v>
      </c>
      <c r="J462" s="19">
        <f t="shared" si="149"/>
        <v>-2.5333333333333332</v>
      </c>
      <c r="K462" s="23">
        <f t="shared" si="140"/>
        <v>-2.4666666666666672</v>
      </c>
      <c r="L462" s="23">
        <f t="shared" si="141"/>
        <v>-6.6666666666665986E-2</v>
      </c>
      <c r="M462" s="50">
        <f t="shared" si="142"/>
        <v>-0.53333333333333277</v>
      </c>
      <c r="N462" s="24"/>
      <c r="O462" s="34">
        <f t="shared" si="143"/>
        <v>0.95730637233806515</v>
      </c>
      <c r="P462" s="34">
        <f t="shared" si="150"/>
        <v>-0.29899999999999999</v>
      </c>
      <c r="Q462" s="37"/>
      <c r="R462" s="40"/>
      <c r="S462" s="34"/>
    </row>
    <row r="463" spans="1:19">
      <c r="A463" s="7">
        <v>109250</v>
      </c>
      <c r="B463" s="8">
        <f t="shared" si="144"/>
        <v>-109.25</v>
      </c>
      <c r="C463" s="8">
        <f t="shared" si="145"/>
        <v>0.5</v>
      </c>
      <c r="D463" s="8">
        <v>-1.8</v>
      </c>
      <c r="G463" s="23">
        <f t="shared" si="146"/>
        <v>-104.454563758924</v>
      </c>
      <c r="H463" s="23">
        <f t="shared" si="147"/>
        <v>-104.19677626669699</v>
      </c>
      <c r="I463" s="19">
        <f t="shared" si="148"/>
        <v>-1.6</v>
      </c>
      <c r="J463" s="19">
        <f t="shared" si="149"/>
        <v>-2.0666666666666664</v>
      </c>
      <c r="K463" s="23">
        <f t="shared" si="140"/>
        <v>-2.5222222222222221</v>
      </c>
      <c r="L463" s="23">
        <f t="shared" si="141"/>
        <v>0.45555555555555571</v>
      </c>
      <c r="M463" s="50">
        <f t="shared" si="142"/>
        <v>0.92222222222222205</v>
      </c>
      <c r="N463" s="24"/>
      <c r="O463" s="34">
        <f t="shared" si="143"/>
        <v>0.54752522756477284</v>
      </c>
      <c r="P463" s="34">
        <f t="shared" si="150"/>
        <v>-0.29899999999999999</v>
      </c>
      <c r="Q463" s="37"/>
      <c r="R463" s="40"/>
      <c r="S463" s="34"/>
    </row>
    <row r="464" spans="1:19">
      <c r="A464" s="7">
        <v>108750</v>
      </c>
      <c r="B464" s="8">
        <f t="shared" si="144"/>
        <v>-108.75</v>
      </c>
      <c r="C464" s="8">
        <f t="shared" si="145"/>
        <v>0.5</v>
      </c>
      <c r="D464" s="8">
        <v>-1.3</v>
      </c>
      <c r="G464" s="23">
        <f t="shared" si="146"/>
        <v>-103.93898877446998</v>
      </c>
      <c r="H464" s="23">
        <f t="shared" si="147"/>
        <v>-103.68120128224297</v>
      </c>
      <c r="I464" s="19">
        <f t="shared" si="148"/>
        <v>-1.6</v>
      </c>
      <c r="J464" s="19">
        <f t="shared" si="149"/>
        <v>-1.6666666666666667</v>
      </c>
      <c r="K464" s="23">
        <f t="shared" si="140"/>
        <v>-2.4444444444444446</v>
      </c>
      <c r="L464" s="23">
        <f t="shared" si="141"/>
        <v>0.7777777777777779</v>
      </c>
      <c r="M464" s="50">
        <f t="shared" si="142"/>
        <v>0.84444444444444455</v>
      </c>
      <c r="N464" s="24"/>
      <c r="O464" s="34">
        <f t="shared" si="143"/>
        <v>-0.11844905625118646</v>
      </c>
      <c r="P464" s="34">
        <f t="shared" si="150"/>
        <v>-0.29899999999999999</v>
      </c>
      <c r="Q464" s="37"/>
      <c r="R464" s="40"/>
      <c r="S464" s="34"/>
    </row>
    <row r="465" spans="1:19">
      <c r="A465" s="7">
        <v>108250</v>
      </c>
      <c r="B465" s="8">
        <f t="shared" si="144"/>
        <v>-108.25</v>
      </c>
      <c r="C465" s="8">
        <f t="shared" si="145"/>
        <v>0.5</v>
      </c>
      <c r="D465" s="8">
        <v>-2.1</v>
      </c>
      <c r="G465" s="23">
        <f t="shared" si="146"/>
        <v>-103.42341379001596</v>
      </c>
      <c r="H465" s="23">
        <f t="shared" si="147"/>
        <v>-103.16562629778895</v>
      </c>
      <c r="I465" s="19">
        <f t="shared" si="148"/>
        <v>-1.8</v>
      </c>
      <c r="J465" s="19">
        <f t="shared" si="149"/>
        <v>-2</v>
      </c>
      <c r="K465" s="23">
        <f t="shared" si="140"/>
        <v>-2.3333333333333335</v>
      </c>
      <c r="L465" s="23">
        <f t="shared" si="141"/>
        <v>0.33333333333333348</v>
      </c>
      <c r="M465" s="50">
        <f t="shared" si="142"/>
        <v>0.53333333333333344</v>
      </c>
      <c r="N465" s="24"/>
      <c r="O465" s="34">
        <f t="shared" si="143"/>
        <v>-0.72899971023258814</v>
      </c>
      <c r="P465" s="34">
        <f t="shared" si="150"/>
        <v>-0.29899999999999999</v>
      </c>
      <c r="Q465" s="37"/>
      <c r="R465" s="40"/>
      <c r="S465" s="34"/>
    </row>
    <row r="466" spans="1:19">
      <c r="A466" s="7">
        <v>107750</v>
      </c>
      <c r="B466" s="8">
        <f t="shared" si="144"/>
        <v>-107.75</v>
      </c>
      <c r="C466" s="8">
        <f t="shared" si="145"/>
        <v>0.5</v>
      </c>
      <c r="D466" s="8">
        <v>-2</v>
      </c>
      <c r="G466" s="23">
        <f t="shared" si="146"/>
        <v>-102.90783880556194</v>
      </c>
      <c r="H466" s="23">
        <f t="shared" si="147"/>
        <v>-102.65005131333493</v>
      </c>
      <c r="I466" s="19">
        <f t="shared" si="148"/>
        <v>-2.6</v>
      </c>
      <c r="J466" s="19">
        <f t="shared" si="149"/>
        <v>-2.2666666666666671</v>
      </c>
      <c r="K466" s="23">
        <f t="shared" ref="K466:K529" si="151">AVERAGE(I462:I470)</f>
        <v>-2.2333333333333334</v>
      </c>
      <c r="L466" s="23">
        <f t="shared" ref="L466:L529" si="152">J466-K466</f>
        <v>-3.3333333333333659E-2</v>
      </c>
      <c r="M466" s="50">
        <f t="shared" ref="M466:M529" si="153">I466 - K466</f>
        <v>-0.3666666666666667</v>
      </c>
      <c r="N466" s="24"/>
      <c r="O466" s="34">
        <f t="shared" si="143"/>
        <v>-0.99844329786683805</v>
      </c>
      <c r="P466" s="34">
        <f t="shared" si="150"/>
        <v>-0.29899999999999999</v>
      </c>
      <c r="Q466" s="37"/>
      <c r="R466" s="40"/>
      <c r="S466" s="34"/>
    </row>
    <row r="467" spans="1:19">
      <c r="A467" s="7">
        <v>107250</v>
      </c>
      <c r="B467" s="8">
        <f t="shared" si="144"/>
        <v>-107.25</v>
      </c>
      <c r="C467" s="8">
        <f t="shared" si="145"/>
        <v>0.5</v>
      </c>
      <c r="D467" s="8">
        <v>-0.9</v>
      </c>
      <c r="G467" s="23">
        <f t="shared" si="146"/>
        <v>-102.39226382110792</v>
      </c>
      <c r="H467" s="23">
        <f t="shared" si="147"/>
        <v>-102.13447632888091</v>
      </c>
      <c r="I467" s="19">
        <f t="shared" si="148"/>
        <v>-2.4</v>
      </c>
      <c r="J467" s="19">
        <f t="shared" si="149"/>
        <v>-2.4333333333333331</v>
      </c>
      <c r="K467" s="23">
        <f t="shared" si="151"/>
        <v>-2.1222222222222222</v>
      </c>
      <c r="L467" s="23">
        <f t="shared" si="152"/>
        <v>-0.31111111111111089</v>
      </c>
      <c r="M467" s="50">
        <f t="shared" si="153"/>
        <v>-0.27777777777777768</v>
      </c>
      <c r="N467" s="24"/>
      <c r="O467" s="34">
        <f t="shared" si="143"/>
        <v>-0.80070416996796978</v>
      </c>
      <c r="P467" s="34">
        <f t="shared" si="150"/>
        <v>-0.29899999999999999</v>
      </c>
      <c r="Q467" s="37"/>
      <c r="R467" s="40"/>
      <c r="S467" s="34"/>
    </row>
    <row r="468" spans="1:19">
      <c r="A468" s="7">
        <v>106750</v>
      </c>
      <c r="B468" s="8">
        <f t="shared" si="144"/>
        <v>-106.75</v>
      </c>
      <c r="C468" s="8">
        <f t="shared" si="145"/>
        <v>0.5</v>
      </c>
      <c r="D468" s="8">
        <v>-1.9</v>
      </c>
      <c r="G468" s="23">
        <f t="shared" si="146"/>
        <v>-101.8766888366539</v>
      </c>
      <c r="H468" s="23">
        <f t="shared" si="147"/>
        <v>-101.61890134442689</v>
      </c>
      <c r="I468" s="19">
        <f t="shared" si="148"/>
        <v>-2.2999999999999998</v>
      </c>
      <c r="J468" s="19">
        <f t="shared" si="149"/>
        <v>-2.4666666666666663</v>
      </c>
      <c r="K468" s="23">
        <f t="shared" si="151"/>
        <v>-2.2222222222222223</v>
      </c>
      <c r="L468" s="23">
        <f t="shared" si="152"/>
        <v>-0.24444444444444402</v>
      </c>
      <c r="M468" s="50">
        <f t="shared" si="153"/>
        <v>-7.7777777777777501E-2</v>
      </c>
      <c r="N468" s="24"/>
      <c r="O468" s="34">
        <f t="shared" si="143"/>
        <v>-0.22830666210546219</v>
      </c>
      <c r="P468" s="34">
        <f t="shared" si="150"/>
        <v>-0.29899999999999999</v>
      </c>
      <c r="Q468" s="37"/>
      <c r="R468" s="40"/>
      <c r="S468" s="34"/>
    </row>
    <row r="469" spans="1:19">
      <c r="A469" s="7">
        <v>106250</v>
      </c>
      <c r="B469" s="8">
        <f t="shared" si="144"/>
        <v>-106.25</v>
      </c>
      <c r="C469" s="8">
        <f t="shared" si="145"/>
        <v>0.5</v>
      </c>
      <c r="D469" s="8">
        <v>-3</v>
      </c>
      <c r="G469" s="23">
        <f t="shared" si="146"/>
        <v>-101.36111385219988</v>
      </c>
      <c r="H469" s="23">
        <f t="shared" si="147"/>
        <v>-101.10332635997287</v>
      </c>
      <c r="I469" s="19">
        <f t="shared" si="148"/>
        <v>-2.7</v>
      </c>
      <c r="J469" s="19">
        <f t="shared" si="149"/>
        <v>-2.3666666666666667</v>
      </c>
      <c r="K469" s="23">
        <f t="shared" si="151"/>
        <v>-2.4</v>
      </c>
      <c r="L469" s="23">
        <f t="shared" si="152"/>
        <v>3.3333333333333215E-2</v>
      </c>
      <c r="M469" s="50">
        <f t="shared" si="153"/>
        <v>-0.30000000000000027</v>
      </c>
      <c r="N469" s="24"/>
      <c r="O469" s="34">
        <f t="shared" si="143"/>
        <v>0.45091807030208547</v>
      </c>
      <c r="P469" s="34">
        <f t="shared" si="150"/>
        <v>-0.29899999999999999</v>
      </c>
      <c r="Q469" s="37"/>
      <c r="R469" s="40"/>
      <c r="S469" s="34"/>
    </row>
    <row r="470" spans="1:19">
      <c r="A470" s="7">
        <v>105750</v>
      </c>
      <c r="B470" s="8">
        <f t="shared" si="144"/>
        <v>-105.75</v>
      </c>
      <c r="C470" s="8">
        <f t="shared" si="145"/>
        <v>0.5</v>
      </c>
      <c r="D470" s="8">
        <v>-3.7</v>
      </c>
      <c r="G470" s="23">
        <f t="shared" si="146"/>
        <v>-100.84553886774586</v>
      </c>
      <c r="H470" s="23">
        <f t="shared" si="147"/>
        <v>-100.58775137551885</v>
      </c>
      <c r="I470" s="19">
        <f t="shared" si="148"/>
        <v>-2.1</v>
      </c>
      <c r="J470" s="19">
        <f t="shared" si="149"/>
        <v>-2.2666666666666671</v>
      </c>
      <c r="K470" s="23">
        <f t="shared" si="151"/>
        <v>-2.4888888888888889</v>
      </c>
      <c r="L470" s="23">
        <f t="shared" si="152"/>
        <v>0.22222222222222188</v>
      </c>
      <c r="M470" s="50">
        <f t="shared" si="153"/>
        <v>0.38888888888888884</v>
      </c>
      <c r="N470" s="24"/>
      <c r="O470" s="34">
        <f t="shared" si="143"/>
        <v>0.91915322621917261</v>
      </c>
      <c r="P470" s="34">
        <f t="shared" si="150"/>
        <v>-0.29899999999999999</v>
      </c>
      <c r="Q470" s="37"/>
      <c r="R470" s="40"/>
      <c r="S470" s="34"/>
    </row>
    <row r="471" spans="1:19">
      <c r="A471" s="7">
        <v>105250</v>
      </c>
      <c r="B471" s="8">
        <f t="shared" si="144"/>
        <v>-105.25</v>
      </c>
      <c r="C471" s="8">
        <f t="shared" si="145"/>
        <v>0.5</v>
      </c>
      <c r="D471" s="8">
        <v>-3</v>
      </c>
      <c r="G471" s="23">
        <f t="shared" si="146"/>
        <v>-100.32996388329184</v>
      </c>
      <c r="H471" s="23">
        <f t="shared" si="147"/>
        <v>-100.07217639106483</v>
      </c>
      <c r="I471" s="19">
        <f t="shared" si="148"/>
        <v>-2</v>
      </c>
      <c r="J471" s="19">
        <f t="shared" si="149"/>
        <v>-2.1999999999999997</v>
      </c>
      <c r="K471" s="23">
        <f t="shared" si="151"/>
        <v>-2.5</v>
      </c>
      <c r="L471" s="23">
        <f t="shared" si="152"/>
        <v>0.30000000000000027</v>
      </c>
      <c r="M471" s="50">
        <f t="shared" si="153"/>
        <v>0.5</v>
      </c>
      <c r="N471" s="24"/>
      <c r="O471" s="34">
        <f t="shared" si="143"/>
        <v>0.95730637233806315</v>
      </c>
      <c r="P471" s="34">
        <f t="shared" si="150"/>
        <v>-0.29899999999999999</v>
      </c>
      <c r="Q471" s="37"/>
      <c r="R471" s="40"/>
      <c r="S471" s="34"/>
    </row>
    <row r="472" spans="1:19">
      <c r="A472" s="7">
        <v>104750</v>
      </c>
      <c r="B472" s="8">
        <f t="shared" si="144"/>
        <v>-104.75</v>
      </c>
      <c r="C472" s="8">
        <f t="shared" si="145"/>
        <v>0.5</v>
      </c>
      <c r="D472" s="8">
        <v>-3</v>
      </c>
      <c r="G472" s="23">
        <f t="shared" si="146"/>
        <v>-99.814388898837819</v>
      </c>
      <c r="H472" s="23">
        <f t="shared" si="147"/>
        <v>-99.55660140661081</v>
      </c>
      <c r="I472" s="19">
        <f t="shared" si="148"/>
        <v>-2.5</v>
      </c>
      <c r="J472" s="19">
        <f t="shared" si="149"/>
        <v>-2.5666666666666669</v>
      </c>
      <c r="K472" s="23">
        <f t="shared" si="151"/>
        <v>-2.5166666666666671</v>
      </c>
      <c r="L472" s="23">
        <f t="shared" si="152"/>
        <v>-4.9999999999999822E-2</v>
      </c>
      <c r="M472" s="50">
        <f t="shared" si="153"/>
        <v>1.6666666666667052E-2</v>
      </c>
      <c r="N472" s="24"/>
      <c r="O472" s="34">
        <f t="shared" si="143"/>
        <v>0.54752522756474331</v>
      </c>
      <c r="P472" s="34">
        <f t="shared" si="150"/>
        <v>-0.29899999999999999</v>
      </c>
      <c r="Q472" s="37"/>
      <c r="R472" s="40"/>
      <c r="S472" s="34"/>
    </row>
    <row r="473" spans="1:19">
      <c r="A473" s="7">
        <v>104250</v>
      </c>
      <c r="B473" s="8">
        <f t="shared" si="144"/>
        <v>-104.25</v>
      </c>
      <c r="C473" s="8">
        <f t="shared" si="145"/>
        <v>0.5</v>
      </c>
      <c r="D473" s="8">
        <v>-1.6</v>
      </c>
      <c r="G473" s="23">
        <f t="shared" si="146"/>
        <v>-99.2988139143838</v>
      </c>
      <c r="H473" s="23">
        <f t="shared" si="147"/>
        <v>-99.04102642215679</v>
      </c>
      <c r="I473" s="19">
        <f t="shared" si="148"/>
        <v>-3.2</v>
      </c>
      <c r="J473" s="19">
        <f t="shared" si="149"/>
        <v>-2.7666666666666671</v>
      </c>
      <c r="K473" s="23">
        <f t="shared" si="151"/>
        <v>-2.6722222222222225</v>
      </c>
      <c r="L473" s="23">
        <f t="shared" si="152"/>
        <v>-9.4444444444444553E-2</v>
      </c>
      <c r="M473" s="50">
        <f t="shared" si="153"/>
        <v>-0.52777777777777768</v>
      </c>
      <c r="N473" s="24"/>
      <c r="O473" s="34">
        <f t="shared" si="143"/>
        <v>-0.1184490562512215</v>
      </c>
      <c r="P473" s="34">
        <f t="shared" si="150"/>
        <v>-0.29899999999999999</v>
      </c>
      <c r="Q473" s="37"/>
      <c r="R473" s="40"/>
      <c r="S473" s="34"/>
    </row>
    <row r="474" spans="1:19">
      <c r="A474" s="7">
        <v>103750</v>
      </c>
      <c r="B474" s="8">
        <f t="shared" si="144"/>
        <v>-103.75</v>
      </c>
      <c r="C474" s="8">
        <f t="shared" si="145"/>
        <v>0.5</v>
      </c>
      <c r="D474" s="8">
        <v>-1.6</v>
      </c>
      <c r="G474" s="23">
        <f t="shared" si="146"/>
        <v>-98.78323892992978</v>
      </c>
      <c r="H474" s="23">
        <f t="shared" si="147"/>
        <v>-98.52545143770277</v>
      </c>
      <c r="I474" s="19">
        <f t="shared" si="148"/>
        <v>-2.6</v>
      </c>
      <c r="J474" s="19">
        <f t="shared" si="149"/>
        <v>-2.8333333333333335</v>
      </c>
      <c r="K474" s="23">
        <f t="shared" si="151"/>
        <v>-2.7833333333333332</v>
      </c>
      <c r="L474" s="23">
        <f t="shared" si="152"/>
        <v>-5.0000000000000266E-2</v>
      </c>
      <c r="M474" s="50">
        <f t="shared" si="153"/>
        <v>0.18333333333333313</v>
      </c>
      <c r="N474" s="24"/>
      <c r="O474" s="34">
        <f t="shared" si="143"/>
        <v>-0.72899971023260257</v>
      </c>
      <c r="P474" s="34">
        <f t="shared" si="150"/>
        <v>-0.29899999999999999</v>
      </c>
      <c r="Q474" s="37"/>
      <c r="R474" s="40"/>
      <c r="S474" s="34"/>
    </row>
    <row r="475" spans="1:19">
      <c r="A475" s="7">
        <v>103250</v>
      </c>
      <c r="B475" s="8">
        <f t="shared" si="144"/>
        <v>-103.25</v>
      </c>
      <c r="C475" s="8">
        <f t="shared" si="145"/>
        <v>0.5</v>
      </c>
      <c r="D475" s="8">
        <v>-1.8</v>
      </c>
      <c r="G475" s="23">
        <f t="shared" si="146"/>
        <v>-98.267663945475761</v>
      </c>
      <c r="H475" s="23">
        <f t="shared" si="147"/>
        <v>-98.009876453248751</v>
      </c>
      <c r="I475" s="19">
        <f t="shared" si="148"/>
        <v>-2.7</v>
      </c>
      <c r="J475" s="19">
        <f t="shared" si="149"/>
        <v>-2.6166666666666667</v>
      </c>
      <c r="K475" s="23">
        <f t="shared" si="151"/>
        <v>-3.0611111111111109</v>
      </c>
      <c r="L475" s="23">
        <f t="shared" si="152"/>
        <v>0.4444444444444442</v>
      </c>
      <c r="M475" s="50">
        <f t="shared" si="153"/>
        <v>0.36111111111111072</v>
      </c>
      <c r="N475" s="24"/>
      <c r="O475" s="34">
        <f t="shared" si="143"/>
        <v>-0.99844329786683916</v>
      </c>
      <c r="P475" s="34">
        <f t="shared" si="150"/>
        <v>-0.29899999999999999</v>
      </c>
      <c r="Q475" s="37"/>
      <c r="R475" s="40"/>
      <c r="S475" s="34"/>
    </row>
    <row r="476" spans="1:19">
      <c r="A476" s="7">
        <v>102750</v>
      </c>
      <c r="B476" s="8">
        <f t="shared" si="144"/>
        <v>-102.75</v>
      </c>
      <c r="C476" s="8">
        <f t="shared" si="145"/>
        <v>0.5</v>
      </c>
      <c r="D476" s="8">
        <v>-2.6</v>
      </c>
      <c r="G476" s="23">
        <f t="shared" si="146"/>
        <v>-97.752088961021741</v>
      </c>
      <c r="H476" s="23">
        <f t="shared" si="147"/>
        <v>-97.494301468794731</v>
      </c>
      <c r="I476" s="19">
        <f t="shared" si="148"/>
        <v>-2.5499999999999998</v>
      </c>
      <c r="J476" s="19">
        <f t="shared" si="149"/>
        <v>-2.9833333333333329</v>
      </c>
      <c r="K476" s="23">
        <f t="shared" si="151"/>
        <v>-3.3055555555555554</v>
      </c>
      <c r="L476" s="23">
        <f t="shared" si="152"/>
        <v>0.32222222222222241</v>
      </c>
      <c r="M476" s="50">
        <f t="shared" si="153"/>
        <v>0.75555555555555554</v>
      </c>
      <c r="N476" s="24"/>
      <c r="O476" s="34">
        <f t="shared" si="143"/>
        <v>-0.80070416996795724</v>
      </c>
      <c r="P476" s="34">
        <f t="shared" si="150"/>
        <v>-0.29899999999999999</v>
      </c>
      <c r="Q476" s="37"/>
      <c r="R476" s="40"/>
      <c r="S476" s="34"/>
    </row>
    <row r="477" spans="1:19">
      <c r="A477" s="7">
        <v>102250</v>
      </c>
      <c r="B477" s="8">
        <f t="shared" si="144"/>
        <v>-102.25</v>
      </c>
      <c r="C477" s="8">
        <f t="shared" si="145"/>
        <v>0.5</v>
      </c>
      <c r="D477" s="8">
        <v>-2.4</v>
      </c>
      <c r="G477" s="23">
        <f t="shared" si="146"/>
        <v>-97.236513976567721</v>
      </c>
      <c r="H477" s="23">
        <f t="shared" si="147"/>
        <v>-96.978726484340712</v>
      </c>
      <c r="I477" s="19">
        <f t="shared" si="148"/>
        <v>-3.7</v>
      </c>
      <c r="J477" s="19">
        <f t="shared" si="149"/>
        <v>-3.3166666666666664</v>
      </c>
      <c r="K477" s="23">
        <f t="shared" si="151"/>
        <v>-3.5055555555555551</v>
      </c>
      <c r="L477" s="23">
        <f t="shared" si="152"/>
        <v>0.18888888888888866</v>
      </c>
      <c r="M477" s="50">
        <f t="shared" si="153"/>
        <v>-0.19444444444444509</v>
      </c>
      <c r="N477" s="24"/>
      <c r="O477" s="34">
        <f t="shared" si="143"/>
        <v>-0.22830666210544165</v>
      </c>
      <c r="P477" s="34">
        <f t="shared" si="150"/>
        <v>-0.29899999999999999</v>
      </c>
      <c r="Q477" s="37"/>
      <c r="R477" s="40"/>
      <c r="S477" s="34"/>
    </row>
    <row r="478" spans="1:19">
      <c r="A478" s="7">
        <v>101750</v>
      </c>
      <c r="B478" s="8">
        <f t="shared" si="144"/>
        <v>-101.75</v>
      </c>
      <c r="C478" s="8">
        <f t="shared" si="145"/>
        <v>0.5</v>
      </c>
      <c r="D478" s="8">
        <v>-2.2999999999999998</v>
      </c>
      <c r="G478" s="23">
        <f t="shared" si="146"/>
        <v>-96.720938992113702</v>
      </c>
      <c r="H478" s="23">
        <f t="shared" si="147"/>
        <v>-96.463151499886692</v>
      </c>
      <c r="I478" s="19">
        <f t="shared" si="148"/>
        <v>-3.7</v>
      </c>
      <c r="J478" s="19">
        <f t="shared" si="149"/>
        <v>-4</v>
      </c>
      <c r="K478" s="23">
        <f t="shared" si="151"/>
        <v>-3.4944444444444449</v>
      </c>
      <c r="L478" s="23">
        <f t="shared" si="152"/>
        <v>-0.50555555555555509</v>
      </c>
      <c r="M478" s="50">
        <f t="shared" si="153"/>
        <v>-0.20555555555555527</v>
      </c>
      <c r="N478" s="24"/>
      <c r="O478" s="34">
        <f t="shared" si="143"/>
        <v>0.45091807030210429</v>
      </c>
      <c r="P478" s="34">
        <f t="shared" si="150"/>
        <v>-0.29899999999999999</v>
      </c>
      <c r="Q478" s="37"/>
      <c r="R478" s="40"/>
      <c r="S478" s="34"/>
    </row>
    <row r="479" spans="1:19">
      <c r="A479" s="7">
        <v>101250</v>
      </c>
      <c r="B479" s="8">
        <f t="shared" si="144"/>
        <v>-101.25</v>
      </c>
      <c r="C479" s="8">
        <f t="shared" si="145"/>
        <v>0.5</v>
      </c>
      <c r="D479" s="8">
        <v>-2.7</v>
      </c>
      <c r="G479" s="23">
        <f t="shared" si="146"/>
        <v>-96.205364007659682</v>
      </c>
      <c r="H479" s="23">
        <f t="shared" si="147"/>
        <v>-95.947576515432672</v>
      </c>
      <c r="I479" s="19">
        <f t="shared" si="148"/>
        <v>-4.5999999999999996</v>
      </c>
      <c r="J479" s="19">
        <f t="shared" si="149"/>
        <v>-4.166666666666667</v>
      </c>
      <c r="K479" s="23">
        <f t="shared" si="151"/>
        <v>-3.5611111111111118</v>
      </c>
      <c r="L479" s="23">
        <f t="shared" si="152"/>
        <v>-0.60555555555555518</v>
      </c>
      <c r="M479" s="50">
        <f t="shared" si="153"/>
        <v>-1.0388888888888879</v>
      </c>
      <c r="N479" s="24"/>
      <c r="O479" s="34">
        <f t="shared" si="143"/>
        <v>0.91915322621918094</v>
      </c>
      <c r="P479" s="34">
        <f t="shared" si="150"/>
        <v>-0.29899999999999999</v>
      </c>
      <c r="Q479" s="37"/>
      <c r="R479" s="40"/>
      <c r="S479" s="34"/>
    </row>
    <row r="480" spans="1:19">
      <c r="A480" s="7">
        <v>100750</v>
      </c>
      <c r="B480" s="8">
        <f t="shared" si="144"/>
        <v>-100.75</v>
      </c>
      <c r="C480" s="8">
        <f t="shared" si="145"/>
        <v>0.5</v>
      </c>
      <c r="D480" s="8">
        <v>-2.1</v>
      </c>
      <c r="G480" s="23">
        <f t="shared" si="146"/>
        <v>-95.689789023205662</v>
      </c>
      <c r="H480" s="23">
        <f t="shared" si="147"/>
        <v>-95.432001530978653</v>
      </c>
      <c r="I480" s="19">
        <f t="shared" si="148"/>
        <v>-4.2</v>
      </c>
      <c r="J480" s="19">
        <f t="shared" si="149"/>
        <v>-4.3666666666666671</v>
      </c>
      <c r="K480" s="23">
        <f t="shared" si="151"/>
        <v>-3.8055555555555554</v>
      </c>
      <c r="L480" s="23">
        <f t="shared" si="152"/>
        <v>-0.56111111111111178</v>
      </c>
      <c r="M480" s="50">
        <f t="shared" si="153"/>
        <v>-0.39444444444444482</v>
      </c>
      <c r="N480" s="24"/>
      <c r="O480" s="34">
        <f t="shared" si="143"/>
        <v>0.95730637233804883</v>
      </c>
      <c r="P480" s="34">
        <f t="shared" si="150"/>
        <v>-0.29899999999999999</v>
      </c>
      <c r="Q480" s="37"/>
      <c r="R480" s="40"/>
      <c r="S480" s="34"/>
    </row>
    <row r="481" spans="1:19">
      <c r="A481" s="7">
        <v>100250</v>
      </c>
      <c r="B481" s="8">
        <f t="shared" si="144"/>
        <v>-100.25</v>
      </c>
      <c r="C481" s="8">
        <f t="shared" si="145"/>
        <v>0.5</v>
      </c>
      <c r="D481" s="8">
        <v>-2</v>
      </c>
      <c r="G481" s="23">
        <f t="shared" si="146"/>
        <v>-95.174214038751643</v>
      </c>
      <c r="H481" s="23">
        <f t="shared" si="147"/>
        <v>-94.916426546524633</v>
      </c>
      <c r="I481" s="19">
        <f t="shared" si="148"/>
        <v>-4.3</v>
      </c>
      <c r="J481" s="19">
        <f t="shared" si="149"/>
        <v>-3.8666666666666667</v>
      </c>
      <c r="K481" s="23">
        <f t="shared" si="151"/>
        <v>-3.8888888888888888</v>
      </c>
      <c r="L481" s="23">
        <f t="shared" si="152"/>
        <v>2.2222222222222143E-2</v>
      </c>
      <c r="M481" s="50">
        <f t="shared" si="153"/>
        <v>-0.41111111111111098</v>
      </c>
      <c r="N481" s="24"/>
      <c r="O481" s="34">
        <f t="shared" si="143"/>
        <v>0.5475252275647019</v>
      </c>
      <c r="P481" s="34">
        <f t="shared" si="150"/>
        <v>-0.29899999999999999</v>
      </c>
      <c r="Q481" s="37"/>
      <c r="R481" s="40"/>
      <c r="S481" s="34"/>
    </row>
    <row r="482" spans="1:19">
      <c r="A482" s="7">
        <v>99750</v>
      </c>
      <c r="B482" s="8">
        <f t="shared" si="144"/>
        <v>-99.75</v>
      </c>
      <c r="C482" s="8">
        <f t="shared" si="145"/>
        <v>0.5</v>
      </c>
      <c r="D482" s="8">
        <v>-2.5</v>
      </c>
      <c r="G482" s="23">
        <f t="shared" si="146"/>
        <v>-94.658639054297623</v>
      </c>
      <c r="H482" s="23">
        <f t="shared" si="147"/>
        <v>-94.400851562070613</v>
      </c>
      <c r="I482" s="19">
        <f t="shared" si="148"/>
        <v>-3.1</v>
      </c>
      <c r="J482" s="19">
        <f t="shared" si="149"/>
        <v>-3.5333333333333337</v>
      </c>
      <c r="K482" s="23">
        <f t="shared" si="151"/>
        <v>-4.0222222222222221</v>
      </c>
      <c r="L482" s="23">
        <f t="shared" si="152"/>
        <v>0.48888888888888848</v>
      </c>
      <c r="M482" s="50">
        <f t="shared" si="153"/>
        <v>0.92222222222222205</v>
      </c>
      <c r="N482" s="24"/>
      <c r="O482" s="34">
        <f t="shared" si="143"/>
        <v>-0.11844905625124241</v>
      </c>
      <c r="P482" s="34">
        <f t="shared" si="150"/>
        <v>-0.29899999999999999</v>
      </c>
      <c r="Q482" s="37"/>
      <c r="R482" s="40"/>
      <c r="S482" s="34"/>
    </row>
    <row r="483" spans="1:19">
      <c r="A483" s="7">
        <v>99250</v>
      </c>
      <c r="B483" s="8">
        <f t="shared" si="144"/>
        <v>-99.25</v>
      </c>
      <c r="C483" s="8">
        <f t="shared" si="145"/>
        <v>0.5</v>
      </c>
      <c r="D483" s="8">
        <v>-3.2</v>
      </c>
      <c r="G483" s="23">
        <f t="shared" si="146"/>
        <v>-94.143064069843604</v>
      </c>
      <c r="H483" s="23">
        <f t="shared" si="147"/>
        <v>-93.885276577616594</v>
      </c>
      <c r="I483" s="19">
        <f t="shared" si="148"/>
        <v>-3.2</v>
      </c>
      <c r="J483" s="19">
        <f t="shared" si="149"/>
        <v>-3.7333333333333338</v>
      </c>
      <c r="K483" s="23">
        <f t="shared" si="151"/>
        <v>-4.2</v>
      </c>
      <c r="L483" s="23">
        <f t="shared" si="152"/>
        <v>0.46666666666666634</v>
      </c>
      <c r="M483" s="50">
        <f t="shared" si="153"/>
        <v>1</v>
      </c>
      <c r="N483" s="24"/>
      <c r="O483" s="34">
        <f t="shared" si="143"/>
        <v>-0.728999710232617</v>
      </c>
      <c r="P483" s="34">
        <f t="shared" si="150"/>
        <v>-0.29899999999999999</v>
      </c>
      <c r="Q483" s="37"/>
      <c r="R483" s="40"/>
      <c r="S483" s="34"/>
    </row>
    <row r="484" spans="1:19">
      <c r="A484" s="7">
        <v>98750</v>
      </c>
      <c r="B484" s="8">
        <f t="shared" si="144"/>
        <v>-98.75</v>
      </c>
      <c r="C484" s="8">
        <f t="shared" si="145"/>
        <v>0.5</v>
      </c>
      <c r="D484" s="8">
        <v>-2.6</v>
      </c>
      <c r="G484" s="23">
        <f t="shared" si="146"/>
        <v>-93.627489085389584</v>
      </c>
      <c r="H484" s="23">
        <f t="shared" si="147"/>
        <v>-93.369701593162574</v>
      </c>
      <c r="I484" s="19">
        <f t="shared" si="148"/>
        <v>-4.9000000000000004</v>
      </c>
      <c r="J484" s="19">
        <f t="shared" si="149"/>
        <v>-3.8000000000000007</v>
      </c>
      <c r="K484" s="23">
        <f t="shared" si="151"/>
        <v>-4.1888888888888891</v>
      </c>
      <c r="L484" s="23">
        <f t="shared" si="152"/>
        <v>0.3888888888888884</v>
      </c>
      <c r="M484" s="50">
        <f t="shared" si="153"/>
        <v>-0.71111111111111125</v>
      </c>
      <c r="N484" s="24"/>
      <c r="O484" s="34">
        <f t="shared" si="143"/>
        <v>-0.99844329786684194</v>
      </c>
      <c r="P484" s="34">
        <f t="shared" si="150"/>
        <v>-0.29899999999999999</v>
      </c>
      <c r="Q484" s="37"/>
      <c r="R484" s="40"/>
      <c r="S484" s="34"/>
    </row>
    <row r="485" spans="1:19">
      <c r="A485" s="7">
        <v>98250</v>
      </c>
      <c r="B485" s="8">
        <f t="shared" si="144"/>
        <v>-98.25</v>
      </c>
      <c r="C485" s="8">
        <f t="shared" si="145"/>
        <v>0.5</v>
      </c>
      <c r="D485" s="8">
        <v>-2.7</v>
      </c>
      <c r="G485" s="23">
        <f t="shared" si="146"/>
        <v>-93.111914100935564</v>
      </c>
      <c r="H485" s="23">
        <f t="shared" si="147"/>
        <v>-92.854126608708555</v>
      </c>
      <c r="I485" s="19">
        <f t="shared" si="148"/>
        <v>-3.3</v>
      </c>
      <c r="J485" s="19">
        <f t="shared" si="149"/>
        <v>-4.3666666666666663</v>
      </c>
      <c r="K485" s="23">
        <f t="shared" si="151"/>
        <v>-4.333333333333333</v>
      </c>
      <c r="L485" s="23">
        <f t="shared" si="152"/>
        <v>-3.3333333333333215E-2</v>
      </c>
      <c r="M485" s="50">
        <f t="shared" si="153"/>
        <v>1.0333333333333332</v>
      </c>
      <c r="N485" s="24"/>
      <c r="O485" s="34">
        <f t="shared" si="143"/>
        <v>-0.80070416996793603</v>
      </c>
      <c r="P485" s="34">
        <f t="shared" si="150"/>
        <v>-0.29899999999999999</v>
      </c>
      <c r="Q485" s="37"/>
      <c r="R485" s="40"/>
      <c r="S485" s="34"/>
    </row>
    <row r="486" spans="1:19">
      <c r="A486" s="7">
        <v>97750</v>
      </c>
      <c r="B486" s="8">
        <f t="shared" si="144"/>
        <v>-97.75</v>
      </c>
      <c r="C486" s="8">
        <f t="shared" si="145"/>
        <v>0.5</v>
      </c>
      <c r="D486" s="8">
        <v>-2.2999999999999998</v>
      </c>
      <c r="G486" s="23">
        <f t="shared" si="146"/>
        <v>-92.596339116481545</v>
      </c>
      <c r="H486" s="23">
        <f t="shared" si="147"/>
        <v>-92.338551624254535</v>
      </c>
      <c r="I486" s="19">
        <f t="shared" si="148"/>
        <v>-4.9000000000000004</v>
      </c>
      <c r="J486" s="19">
        <f t="shared" si="149"/>
        <v>-4.5</v>
      </c>
      <c r="K486" s="23">
        <f t="shared" si="151"/>
        <v>-4.5</v>
      </c>
      <c r="L486" s="23">
        <f t="shared" si="152"/>
        <v>0</v>
      </c>
      <c r="M486" s="50">
        <f t="shared" si="153"/>
        <v>-0.40000000000000036</v>
      </c>
      <c r="N486" s="24"/>
      <c r="O486" s="34">
        <f t="shared" si="143"/>
        <v>-0.22830666210540732</v>
      </c>
      <c r="P486" s="34">
        <f t="shared" si="150"/>
        <v>-0.29899999999999999</v>
      </c>
      <c r="Q486" s="37"/>
      <c r="R486" s="40"/>
      <c r="S486" s="34"/>
    </row>
    <row r="487" spans="1:19">
      <c r="A487" s="7">
        <v>97250</v>
      </c>
      <c r="B487" s="8">
        <f t="shared" si="144"/>
        <v>-97.25</v>
      </c>
      <c r="C487" s="8">
        <f t="shared" si="145"/>
        <v>0.5</v>
      </c>
      <c r="D487" s="8">
        <v>-2.8</v>
      </c>
      <c r="G487" s="23">
        <f t="shared" si="146"/>
        <v>-92.080764132027525</v>
      </c>
      <c r="H487" s="23">
        <f t="shared" si="147"/>
        <v>-91.822976639800515</v>
      </c>
      <c r="I487" s="19">
        <f t="shared" si="148"/>
        <v>-5.3</v>
      </c>
      <c r="J487" s="19">
        <f t="shared" si="149"/>
        <v>-4.8999999999999995</v>
      </c>
      <c r="K487" s="23">
        <f t="shared" si="151"/>
        <v>-4.6888888888888891</v>
      </c>
      <c r="L487" s="23">
        <f t="shared" si="152"/>
        <v>-0.21111111111111036</v>
      </c>
      <c r="M487" s="50">
        <f t="shared" si="153"/>
        <v>-0.61111111111111072</v>
      </c>
      <c r="N487" s="24"/>
      <c r="O487" s="34">
        <f t="shared" si="143"/>
        <v>0.45091807030214848</v>
      </c>
      <c r="P487" s="34">
        <f t="shared" si="150"/>
        <v>-0.29899999999999999</v>
      </c>
      <c r="Q487" s="37"/>
      <c r="R487" s="40"/>
      <c r="S487" s="34"/>
    </row>
    <row r="488" spans="1:19">
      <c r="A488" s="7">
        <v>96750</v>
      </c>
      <c r="B488" s="8">
        <f t="shared" si="144"/>
        <v>-96.75</v>
      </c>
      <c r="C488" s="8">
        <f t="shared" si="145"/>
        <v>0.5</v>
      </c>
      <c r="D488" s="8">
        <v>-3.7</v>
      </c>
      <c r="G488" s="23">
        <f t="shared" si="146"/>
        <v>-91.565189147573506</v>
      </c>
      <c r="H488" s="23">
        <f t="shared" si="147"/>
        <v>-91.307401655346496</v>
      </c>
      <c r="I488" s="19">
        <f t="shared" si="148"/>
        <v>-4.5</v>
      </c>
      <c r="J488" s="19">
        <f t="shared" si="149"/>
        <v>-5.1000000000000005</v>
      </c>
      <c r="K488" s="23">
        <f t="shared" si="151"/>
        <v>-4.8333333333333321</v>
      </c>
      <c r="L488" s="23">
        <f t="shared" si="152"/>
        <v>-0.26666666666666838</v>
      </c>
      <c r="M488" s="50">
        <f t="shared" si="153"/>
        <v>0.33333333333333215</v>
      </c>
      <c r="N488" s="24"/>
      <c r="O488" s="34">
        <f t="shared" si="143"/>
        <v>0.91915322621918916</v>
      </c>
      <c r="P488" s="34">
        <f t="shared" si="150"/>
        <v>-0.29899999999999999</v>
      </c>
      <c r="Q488" s="37"/>
      <c r="R488" s="40"/>
      <c r="S488" s="34"/>
    </row>
    <row r="489" spans="1:19">
      <c r="A489" s="7">
        <v>96250</v>
      </c>
      <c r="B489" s="8">
        <f t="shared" si="144"/>
        <v>-96.25</v>
      </c>
      <c r="C489" s="8">
        <f t="shared" si="145"/>
        <v>0.5</v>
      </c>
      <c r="D489" s="8">
        <v>-3.7</v>
      </c>
      <c r="G489" s="23">
        <f t="shared" si="146"/>
        <v>-91.049614163119486</v>
      </c>
      <c r="H489" s="23">
        <f t="shared" si="147"/>
        <v>-90.791826670892476</v>
      </c>
      <c r="I489" s="19">
        <f t="shared" si="148"/>
        <v>-5.5</v>
      </c>
      <c r="J489" s="19">
        <f t="shared" si="149"/>
        <v>-5.2666666666666666</v>
      </c>
      <c r="K489" s="23">
        <f t="shared" si="151"/>
        <v>-4.7666666666666666</v>
      </c>
      <c r="L489" s="23">
        <f t="shared" si="152"/>
        <v>-0.5</v>
      </c>
      <c r="M489" s="50">
        <f t="shared" si="153"/>
        <v>-0.73333333333333339</v>
      </c>
      <c r="N489" s="24"/>
      <c r="O489" s="34">
        <f t="shared" si="143"/>
        <v>0.95730637233804272</v>
      </c>
      <c r="P489" s="34">
        <f t="shared" si="150"/>
        <v>-0.29899999999999999</v>
      </c>
      <c r="Q489" s="37"/>
      <c r="R489" s="40"/>
      <c r="S489" s="34"/>
    </row>
    <row r="490" spans="1:19">
      <c r="A490" s="7">
        <v>95750</v>
      </c>
      <c r="B490" s="8">
        <f t="shared" si="144"/>
        <v>-95.75</v>
      </c>
      <c r="C490" s="8">
        <f t="shared" si="145"/>
        <v>0.5</v>
      </c>
      <c r="D490" s="8">
        <v>-4.5999999999999996</v>
      </c>
      <c r="G490" s="23">
        <f t="shared" si="146"/>
        <v>-90.534039178665466</v>
      </c>
      <c r="H490" s="23">
        <f t="shared" si="147"/>
        <v>-90.276251686438457</v>
      </c>
      <c r="I490" s="19">
        <f t="shared" si="148"/>
        <v>-5.8</v>
      </c>
      <c r="J490" s="19">
        <f t="shared" si="149"/>
        <v>-5.3666666666666671</v>
      </c>
      <c r="K490" s="23">
        <f t="shared" si="151"/>
        <v>-4.8111111111111109</v>
      </c>
      <c r="L490" s="23">
        <f t="shared" si="152"/>
        <v>-0.55555555555555625</v>
      </c>
      <c r="M490" s="50">
        <f t="shared" si="153"/>
        <v>-0.98888888888888893</v>
      </c>
      <c r="N490" s="24"/>
      <c r="O490" s="34">
        <f t="shared" si="143"/>
        <v>0.54752522756469624</v>
      </c>
      <c r="P490" s="34">
        <f t="shared" si="150"/>
        <v>-0.29899999999999999</v>
      </c>
      <c r="Q490" s="37"/>
      <c r="R490" s="40"/>
      <c r="S490" s="34"/>
    </row>
    <row r="491" spans="1:19">
      <c r="A491" s="7">
        <v>95250</v>
      </c>
      <c r="B491" s="8">
        <f t="shared" si="144"/>
        <v>-95.25</v>
      </c>
      <c r="C491" s="8">
        <f t="shared" si="145"/>
        <v>0.5</v>
      </c>
      <c r="D491" s="8">
        <v>-4.2</v>
      </c>
      <c r="G491" s="23">
        <f t="shared" si="146"/>
        <v>-90.018464194211447</v>
      </c>
      <c r="H491" s="23">
        <f t="shared" si="147"/>
        <v>-89.760676701984437</v>
      </c>
      <c r="I491" s="19">
        <f t="shared" si="148"/>
        <v>-4.8</v>
      </c>
      <c r="J491" s="19">
        <f t="shared" si="149"/>
        <v>-5.0333333333333332</v>
      </c>
      <c r="K491" s="23">
        <f t="shared" si="151"/>
        <v>-4.7111111111111121</v>
      </c>
      <c r="L491" s="23">
        <f t="shared" si="152"/>
        <v>-0.32222222222222108</v>
      </c>
      <c r="M491" s="50">
        <f t="shared" si="153"/>
        <v>-8.8888888888887685E-2</v>
      </c>
      <c r="N491" s="24"/>
      <c r="O491" s="34">
        <f t="shared" si="143"/>
        <v>-0.11844905625127745</v>
      </c>
      <c r="P491" s="34">
        <f t="shared" si="150"/>
        <v>-0.29899999999999999</v>
      </c>
      <c r="Q491" s="37"/>
      <c r="R491" s="40"/>
      <c r="S491" s="34"/>
    </row>
    <row r="492" spans="1:19">
      <c r="A492" s="7">
        <v>94750</v>
      </c>
      <c r="B492" s="8">
        <f t="shared" si="144"/>
        <v>-94.75</v>
      </c>
      <c r="C492" s="8">
        <f t="shared" si="145"/>
        <v>0.5</v>
      </c>
      <c r="D492" s="8">
        <v>-4.3</v>
      </c>
      <c r="G492" s="23">
        <f t="shared" si="146"/>
        <v>-89.502889209757427</v>
      </c>
      <c r="H492" s="23">
        <f t="shared" si="147"/>
        <v>-89.245101717530417</v>
      </c>
      <c r="I492" s="19">
        <f t="shared" si="148"/>
        <v>-4.5</v>
      </c>
      <c r="J492" s="19">
        <f t="shared" si="149"/>
        <v>-4.5333333333333341</v>
      </c>
      <c r="K492" s="23">
        <f t="shared" si="151"/>
        <v>-4.5333333333333341</v>
      </c>
      <c r="L492" s="23">
        <f t="shared" si="152"/>
        <v>0</v>
      </c>
      <c r="M492" s="50">
        <f t="shared" si="153"/>
        <v>3.3333333333334103E-2</v>
      </c>
      <c r="N492" s="24"/>
      <c r="O492" s="34">
        <f t="shared" si="143"/>
        <v>-0.7289997102326411</v>
      </c>
      <c r="P492" s="34">
        <f t="shared" si="150"/>
        <v>-0.29899999999999999</v>
      </c>
      <c r="Q492" s="37"/>
      <c r="R492" s="40"/>
      <c r="S492" s="34"/>
    </row>
    <row r="493" spans="1:19">
      <c r="A493" s="7">
        <v>94250</v>
      </c>
      <c r="B493" s="8">
        <f t="shared" si="144"/>
        <v>-94.25</v>
      </c>
      <c r="C493" s="8">
        <f t="shared" si="145"/>
        <v>0.5</v>
      </c>
      <c r="D493" s="8">
        <v>-3.1</v>
      </c>
      <c r="G493" s="23">
        <f t="shared" si="146"/>
        <v>-88.987314225303408</v>
      </c>
      <c r="H493" s="23">
        <f t="shared" si="147"/>
        <v>-88.729526733076398</v>
      </c>
      <c r="I493" s="19">
        <f t="shared" si="148"/>
        <v>-4.3</v>
      </c>
      <c r="J493" s="19">
        <f t="shared" si="149"/>
        <v>-4.166666666666667</v>
      </c>
      <c r="K493" s="23">
        <f t="shared" si="151"/>
        <v>-4.3555555555555561</v>
      </c>
      <c r="L493" s="23">
        <f t="shared" si="152"/>
        <v>0.18888888888888911</v>
      </c>
      <c r="M493" s="50">
        <f t="shared" si="153"/>
        <v>5.5555555555556246E-2</v>
      </c>
      <c r="N493" s="24"/>
      <c r="O493" s="34">
        <f t="shared" si="143"/>
        <v>-0.99844329786684394</v>
      </c>
      <c r="P493" s="34">
        <f t="shared" si="150"/>
        <v>-0.29899999999999999</v>
      </c>
      <c r="Q493" s="37"/>
      <c r="R493" s="40"/>
      <c r="S493" s="34"/>
    </row>
    <row r="494" spans="1:19">
      <c r="A494" s="7">
        <v>93750</v>
      </c>
      <c r="B494" s="8">
        <f t="shared" si="144"/>
        <v>-93.75</v>
      </c>
      <c r="C494" s="8">
        <f t="shared" si="145"/>
        <v>0.5</v>
      </c>
      <c r="D494" s="8">
        <v>-3.2</v>
      </c>
      <c r="G494" s="23">
        <f t="shared" si="146"/>
        <v>-88.471739240849388</v>
      </c>
      <c r="H494" s="23">
        <f t="shared" si="147"/>
        <v>-88.213951748622378</v>
      </c>
      <c r="I494" s="19">
        <f t="shared" si="148"/>
        <v>-3.7</v>
      </c>
      <c r="J494" s="19">
        <f t="shared" si="149"/>
        <v>-4</v>
      </c>
      <c r="K494" s="23">
        <f t="shared" si="151"/>
        <v>-3.9999999999999991</v>
      </c>
      <c r="L494" s="23">
        <f t="shared" si="152"/>
        <v>0</v>
      </c>
      <c r="M494" s="50">
        <f t="shared" si="153"/>
        <v>0.29999999999999893</v>
      </c>
      <c r="N494" s="24"/>
      <c r="O494" s="34">
        <f t="shared" si="143"/>
        <v>-0.80070416996791494</v>
      </c>
      <c r="P494" s="34">
        <f t="shared" si="150"/>
        <v>-0.29899999999999999</v>
      </c>
      <c r="Q494" s="37"/>
      <c r="R494" s="40"/>
      <c r="S494" s="34"/>
    </row>
    <row r="495" spans="1:19">
      <c r="A495" s="7">
        <v>93250</v>
      </c>
      <c r="B495" s="8">
        <f t="shared" si="144"/>
        <v>-93.25</v>
      </c>
      <c r="C495" s="8">
        <f t="shared" si="145"/>
        <v>0.5</v>
      </c>
      <c r="D495" s="8">
        <v>-4.9000000000000004</v>
      </c>
      <c r="G495" s="23">
        <f t="shared" si="146"/>
        <v>-87.956164256395368</v>
      </c>
      <c r="H495" s="23">
        <f t="shared" si="147"/>
        <v>-87.698376764168358</v>
      </c>
      <c r="I495" s="19">
        <f t="shared" si="148"/>
        <v>-4</v>
      </c>
      <c r="J495" s="19">
        <f t="shared" si="149"/>
        <v>-3.8000000000000003</v>
      </c>
      <c r="K495" s="23">
        <f t="shared" si="151"/>
        <v>-3.5444444444444443</v>
      </c>
      <c r="L495" s="23">
        <f t="shared" si="152"/>
        <v>-0.25555555555555598</v>
      </c>
      <c r="M495" s="50">
        <f t="shared" si="153"/>
        <v>-0.45555555555555571</v>
      </c>
      <c r="N495" s="24"/>
      <c r="O495" s="34">
        <f t="shared" si="143"/>
        <v>-0.2283066621053868</v>
      </c>
      <c r="P495" s="34">
        <f t="shared" si="150"/>
        <v>-0.29899999999999999</v>
      </c>
      <c r="Q495" s="37"/>
      <c r="R495" s="40"/>
      <c r="S495" s="34"/>
    </row>
    <row r="496" spans="1:19">
      <c r="A496" s="7">
        <v>92750</v>
      </c>
      <c r="B496" s="8">
        <f t="shared" si="144"/>
        <v>-92.75</v>
      </c>
      <c r="C496" s="8">
        <f t="shared" si="145"/>
        <v>0.5</v>
      </c>
      <c r="D496" s="8">
        <v>-3.3</v>
      </c>
      <c r="G496" s="23">
        <f t="shared" si="146"/>
        <v>-87.440589271941349</v>
      </c>
      <c r="H496" s="23">
        <f t="shared" si="147"/>
        <v>-87.182801779714339</v>
      </c>
      <c r="I496" s="19">
        <f t="shared" si="148"/>
        <v>-3.7</v>
      </c>
      <c r="J496" s="19">
        <f t="shared" si="149"/>
        <v>-3.5333333333333332</v>
      </c>
      <c r="K496" s="23">
        <f t="shared" si="151"/>
        <v>-3.2333333333333329</v>
      </c>
      <c r="L496" s="23">
        <f t="shared" si="152"/>
        <v>-0.30000000000000027</v>
      </c>
      <c r="M496" s="50">
        <f t="shared" si="153"/>
        <v>-0.46666666666666723</v>
      </c>
      <c r="N496" s="24"/>
      <c r="O496" s="34">
        <f t="shared" si="143"/>
        <v>0.45091807030217995</v>
      </c>
      <c r="P496" s="34">
        <f t="shared" si="150"/>
        <v>-0.29899999999999999</v>
      </c>
      <c r="Q496" s="37"/>
      <c r="R496" s="40"/>
      <c r="S496" s="34"/>
    </row>
    <row r="497" spans="1:19">
      <c r="A497" s="7">
        <v>92250</v>
      </c>
      <c r="B497" s="8">
        <f t="shared" si="144"/>
        <v>-92.25</v>
      </c>
      <c r="C497" s="8">
        <f t="shared" si="145"/>
        <v>0.5</v>
      </c>
      <c r="D497" s="8">
        <v>-4.9000000000000004</v>
      </c>
      <c r="G497" s="23">
        <f t="shared" si="146"/>
        <v>-86.925014287487329</v>
      </c>
      <c r="H497" s="23">
        <f t="shared" si="147"/>
        <v>-86.667226795260319</v>
      </c>
      <c r="I497" s="19">
        <f t="shared" si="148"/>
        <v>-2.9</v>
      </c>
      <c r="J497" s="19">
        <f t="shared" si="149"/>
        <v>-2.9666666666666663</v>
      </c>
      <c r="K497" s="23">
        <f t="shared" si="151"/>
        <v>-2.8888888888888884</v>
      </c>
      <c r="L497" s="23">
        <f t="shared" si="152"/>
        <v>-7.7777777777777946E-2</v>
      </c>
      <c r="M497" s="50">
        <f t="shared" si="153"/>
        <v>-1.1111111111111516E-2</v>
      </c>
      <c r="N497" s="24"/>
      <c r="O497" s="34">
        <f t="shared" si="143"/>
        <v>0.9191532262192087</v>
      </c>
      <c r="P497" s="34">
        <f t="shared" si="150"/>
        <v>-0.29899999999999999</v>
      </c>
      <c r="Q497" s="37"/>
      <c r="R497" s="40"/>
      <c r="S497" s="34"/>
    </row>
    <row r="498" spans="1:19">
      <c r="A498" s="7">
        <v>91750</v>
      </c>
      <c r="B498" s="8">
        <f t="shared" si="144"/>
        <v>-91.75</v>
      </c>
      <c r="C498" s="8">
        <f t="shared" si="145"/>
        <v>0.5</v>
      </c>
      <c r="D498" s="8">
        <v>-5.3</v>
      </c>
      <c r="G498" s="23">
        <f t="shared" si="146"/>
        <v>-86.409439303033309</v>
      </c>
      <c r="H498" s="23">
        <f t="shared" si="147"/>
        <v>-86.1516518108063</v>
      </c>
      <c r="I498" s="19">
        <f t="shared" si="148"/>
        <v>-2.2999999999999998</v>
      </c>
      <c r="J498" s="19">
        <f t="shared" si="149"/>
        <v>-2.2999999999999998</v>
      </c>
      <c r="K498" s="23">
        <f t="shared" si="151"/>
        <v>-2.588888888888889</v>
      </c>
      <c r="L498" s="23">
        <f t="shared" si="152"/>
        <v>0.28888888888888919</v>
      </c>
      <c r="M498" s="50">
        <f t="shared" si="153"/>
        <v>0.28888888888888919</v>
      </c>
      <c r="N498" s="24"/>
      <c r="O498" s="34">
        <f t="shared" si="143"/>
        <v>0.9573063723380284</v>
      </c>
      <c r="P498" s="34">
        <f t="shared" si="150"/>
        <v>-0.29899999999999999</v>
      </c>
      <c r="Q498" s="37"/>
      <c r="R498" s="40"/>
      <c r="S498" s="34"/>
    </row>
    <row r="499" spans="1:19">
      <c r="A499" s="7">
        <v>91250</v>
      </c>
      <c r="B499" s="8">
        <f t="shared" si="144"/>
        <v>-91.25</v>
      </c>
      <c r="C499" s="8">
        <f t="shared" si="145"/>
        <v>0.5</v>
      </c>
      <c r="D499" s="8">
        <v>-4.5</v>
      </c>
      <c r="G499" s="23">
        <f t="shared" si="146"/>
        <v>-85.89386431857929</v>
      </c>
      <c r="H499" s="23">
        <f t="shared" si="147"/>
        <v>-85.63607682635228</v>
      </c>
      <c r="I499" s="19">
        <f t="shared" si="148"/>
        <v>-1.7</v>
      </c>
      <c r="J499" s="19">
        <f t="shared" si="149"/>
        <v>-2</v>
      </c>
      <c r="K499" s="23">
        <f t="shared" si="151"/>
        <v>-2.3111111111111109</v>
      </c>
      <c r="L499" s="23">
        <f t="shared" si="152"/>
        <v>0.31111111111111089</v>
      </c>
      <c r="M499" s="50">
        <f t="shared" si="153"/>
        <v>0.61111111111111094</v>
      </c>
      <c r="N499" s="24"/>
      <c r="O499" s="34">
        <f t="shared" si="143"/>
        <v>0.54752522756465483</v>
      </c>
      <c r="P499" s="34">
        <f t="shared" si="150"/>
        <v>-0.29899999999999999</v>
      </c>
      <c r="Q499" s="37"/>
      <c r="R499" s="40"/>
      <c r="S499" s="34"/>
    </row>
    <row r="500" spans="1:19">
      <c r="A500" s="7">
        <v>90750</v>
      </c>
      <c r="B500" s="8">
        <f t="shared" si="144"/>
        <v>-90.75</v>
      </c>
      <c r="C500" s="8">
        <f t="shared" si="145"/>
        <v>0.5</v>
      </c>
      <c r="D500" s="8">
        <v>-5.5</v>
      </c>
      <c r="G500" s="23">
        <f t="shared" si="146"/>
        <v>-85.37828933412527</v>
      </c>
      <c r="H500" s="23">
        <f t="shared" si="147"/>
        <v>-85.12050184189826</v>
      </c>
      <c r="I500" s="19">
        <f t="shared" si="148"/>
        <v>-2</v>
      </c>
      <c r="J500" s="19">
        <f t="shared" si="149"/>
        <v>-1.7</v>
      </c>
      <c r="K500" s="23">
        <f t="shared" si="151"/>
        <v>-2.1999999999999997</v>
      </c>
      <c r="L500" s="23">
        <f t="shared" si="152"/>
        <v>0.49999999999999978</v>
      </c>
      <c r="M500" s="50">
        <f t="shared" si="153"/>
        <v>0.19999999999999973</v>
      </c>
      <c r="N500" s="24"/>
      <c r="O500" s="34">
        <f t="shared" si="143"/>
        <v>-0.11844905625129837</v>
      </c>
      <c r="P500" s="34">
        <f t="shared" si="150"/>
        <v>-0.29899999999999999</v>
      </c>
      <c r="Q500" s="37"/>
      <c r="R500" s="40"/>
      <c r="S500" s="34"/>
    </row>
    <row r="501" spans="1:19">
      <c r="A501" s="7">
        <v>90250</v>
      </c>
      <c r="B501" s="8">
        <f t="shared" si="144"/>
        <v>-90.25</v>
      </c>
      <c r="C501" s="8">
        <f t="shared" si="145"/>
        <v>0.5</v>
      </c>
      <c r="D501" s="8">
        <v>-5.8</v>
      </c>
      <c r="G501" s="23">
        <f t="shared" si="146"/>
        <v>-84.862714349671251</v>
      </c>
      <c r="H501" s="23">
        <f t="shared" si="147"/>
        <v>-84.604926857444241</v>
      </c>
      <c r="I501" s="19">
        <f t="shared" si="148"/>
        <v>-1.4</v>
      </c>
      <c r="J501" s="19">
        <f t="shared" si="149"/>
        <v>-1.6666666666666667</v>
      </c>
      <c r="K501" s="23">
        <f t="shared" si="151"/>
        <v>-2.0555555555555554</v>
      </c>
      <c r="L501" s="23">
        <f t="shared" si="152"/>
        <v>0.38888888888888862</v>
      </c>
      <c r="M501" s="50">
        <f t="shared" si="153"/>
        <v>0.65555555555555545</v>
      </c>
      <c r="N501" s="24"/>
      <c r="O501" s="34">
        <f t="shared" si="143"/>
        <v>-0.7289997102326653</v>
      </c>
      <c r="P501" s="34">
        <f t="shared" si="150"/>
        <v>-0.29899999999999999</v>
      </c>
      <c r="Q501" s="37"/>
      <c r="R501" s="40"/>
      <c r="S501" s="34"/>
    </row>
    <row r="502" spans="1:19">
      <c r="A502" s="7">
        <v>89750</v>
      </c>
      <c r="B502" s="8">
        <f t="shared" si="144"/>
        <v>-89.75</v>
      </c>
      <c r="C502" s="8">
        <f t="shared" si="145"/>
        <v>0.5</v>
      </c>
      <c r="D502" s="8">
        <v>-4.8</v>
      </c>
      <c r="G502" s="23">
        <f t="shared" si="146"/>
        <v>-84.347139365217231</v>
      </c>
      <c r="H502" s="23">
        <f t="shared" si="147"/>
        <v>-84.089351872990221</v>
      </c>
      <c r="I502" s="19">
        <f t="shared" si="148"/>
        <v>-1.6</v>
      </c>
      <c r="J502" s="19">
        <f t="shared" si="149"/>
        <v>-1.4000000000000001</v>
      </c>
      <c r="K502" s="23">
        <f t="shared" si="151"/>
        <v>-2.0222222222222221</v>
      </c>
      <c r="L502" s="23">
        <f t="shared" si="152"/>
        <v>0.62222222222222201</v>
      </c>
      <c r="M502" s="50">
        <f t="shared" si="153"/>
        <v>0.42222222222222205</v>
      </c>
      <c r="N502" s="24"/>
      <c r="O502" s="34">
        <f t="shared" si="143"/>
        <v>-0.99844329786684505</v>
      </c>
      <c r="P502" s="34">
        <f t="shared" si="150"/>
        <v>-0.29899999999999999</v>
      </c>
      <c r="Q502" s="37"/>
      <c r="R502" s="40"/>
      <c r="S502" s="34"/>
    </row>
    <row r="503" spans="1:19">
      <c r="A503" s="7">
        <v>89250</v>
      </c>
      <c r="B503" s="8">
        <f t="shared" si="144"/>
        <v>-89.25</v>
      </c>
      <c r="C503" s="8">
        <f t="shared" si="145"/>
        <v>0.5</v>
      </c>
      <c r="D503" s="8">
        <v>-4.5</v>
      </c>
      <c r="G503" s="23">
        <f t="shared" si="146"/>
        <v>-83.831564380763211</v>
      </c>
      <c r="H503" s="23">
        <f t="shared" si="147"/>
        <v>-83.573776888536202</v>
      </c>
      <c r="I503" s="19">
        <f t="shared" si="148"/>
        <v>-1.2</v>
      </c>
      <c r="J503" s="19">
        <f t="shared" si="149"/>
        <v>-1.9333333333333333</v>
      </c>
      <c r="K503" s="23">
        <f t="shared" si="151"/>
        <v>-2.0666666666666664</v>
      </c>
      <c r="L503" s="23">
        <f t="shared" si="152"/>
        <v>0.13333333333333308</v>
      </c>
      <c r="M503" s="50">
        <f t="shared" si="153"/>
        <v>0.86666666666666647</v>
      </c>
      <c r="N503" s="24"/>
      <c r="O503" s="34">
        <f t="shared" si="143"/>
        <v>-0.80070416996789384</v>
      </c>
      <c r="P503" s="34">
        <f t="shared" si="150"/>
        <v>-0.29899999999999999</v>
      </c>
      <c r="Q503" s="37"/>
      <c r="R503" s="40"/>
      <c r="S503" s="34"/>
    </row>
    <row r="504" spans="1:19">
      <c r="A504" s="7">
        <v>88750</v>
      </c>
      <c r="B504" s="8">
        <f t="shared" si="144"/>
        <v>-88.75</v>
      </c>
      <c r="C504" s="8">
        <f t="shared" si="145"/>
        <v>0.5</v>
      </c>
      <c r="D504" s="8">
        <v>-4.3</v>
      </c>
      <c r="G504" s="23">
        <f t="shared" si="146"/>
        <v>-83.315989396309192</v>
      </c>
      <c r="H504" s="23">
        <f t="shared" si="147"/>
        <v>-83.058201904082182</v>
      </c>
      <c r="I504" s="19">
        <f t="shared" si="148"/>
        <v>-3</v>
      </c>
      <c r="J504" s="19">
        <f t="shared" si="149"/>
        <v>-2.1999999999999997</v>
      </c>
      <c r="K504" s="23">
        <f t="shared" si="151"/>
        <v>-2.1444444444444439</v>
      </c>
      <c r="L504" s="23">
        <f t="shared" si="152"/>
        <v>-5.5555555555555802E-2</v>
      </c>
      <c r="M504" s="50">
        <f t="shared" si="153"/>
        <v>-0.85555555555555607</v>
      </c>
      <c r="N504" s="24"/>
      <c r="O504" s="34">
        <f t="shared" si="143"/>
        <v>-0.22830666210535244</v>
      </c>
      <c r="P504" s="34">
        <f t="shared" si="150"/>
        <v>-0.29899999999999999</v>
      </c>
      <c r="Q504" s="37"/>
      <c r="R504" s="40"/>
      <c r="S504" s="34"/>
    </row>
    <row r="505" spans="1:19">
      <c r="A505" s="7">
        <v>88250</v>
      </c>
      <c r="B505" s="8">
        <f t="shared" si="144"/>
        <v>-88.25</v>
      </c>
      <c r="C505" s="8">
        <f t="shared" si="145"/>
        <v>0.5</v>
      </c>
      <c r="D505" s="8">
        <v>-3.7</v>
      </c>
      <c r="G505" s="23">
        <f t="shared" si="146"/>
        <v>-82.800414411855172</v>
      </c>
      <c r="H505" s="23">
        <f t="shared" si="147"/>
        <v>-82.542626919628162</v>
      </c>
      <c r="I505" s="19">
        <f t="shared" si="148"/>
        <v>-2.4</v>
      </c>
      <c r="J505" s="19">
        <f t="shared" si="149"/>
        <v>-2.6666666666666665</v>
      </c>
      <c r="K505" s="23">
        <f t="shared" si="151"/>
        <v>-2.3111111111111109</v>
      </c>
      <c r="L505" s="23">
        <f t="shared" si="152"/>
        <v>-0.35555555555555562</v>
      </c>
      <c r="M505" s="50">
        <f t="shared" si="153"/>
        <v>-8.8888888888889017E-2</v>
      </c>
      <c r="N505" s="24"/>
      <c r="O505" s="34">
        <f t="shared" si="143"/>
        <v>0.45091807030221143</v>
      </c>
      <c r="P505" s="34">
        <f t="shared" si="150"/>
        <v>-0.29899999999999999</v>
      </c>
      <c r="Q505" s="37"/>
      <c r="R505" s="40"/>
      <c r="S505" s="34"/>
    </row>
    <row r="506" spans="1:19">
      <c r="A506" s="7">
        <v>87750</v>
      </c>
      <c r="B506" s="8">
        <f t="shared" si="144"/>
        <v>-87.75</v>
      </c>
      <c r="C506" s="8">
        <f t="shared" si="145"/>
        <v>0.5</v>
      </c>
      <c r="D506" s="8">
        <v>-4</v>
      </c>
      <c r="G506" s="23">
        <f t="shared" si="146"/>
        <v>-82.284839427401153</v>
      </c>
      <c r="H506" s="23">
        <f t="shared" si="147"/>
        <v>-82.027051935174143</v>
      </c>
      <c r="I506" s="19">
        <f t="shared" si="148"/>
        <v>-2.6</v>
      </c>
      <c r="J506" s="19">
        <f t="shared" si="149"/>
        <v>-2.5666666666666669</v>
      </c>
      <c r="K506" s="23">
        <f t="shared" si="151"/>
        <v>-2.6444444444444439</v>
      </c>
      <c r="L506" s="23">
        <f t="shared" si="152"/>
        <v>7.7777777777777057E-2</v>
      </c>
      <c r="M506" s="50">
        <f t="shared" si="153"/>
        <v>4.4444444444443842E-2</v>
      </c>
      <c r="N506" s="24"/>
      <c r="O506" s="34">
        <f t="shared" si="143"/>
        <v>0.91915322621922257</v>
      </c>
      <c r="P506" s="34">
        <f t="shared" si="150"/>
        <v>-0.29899999999999999</v>
      </c>
      <c r="Q506" s="37"/>
      <c r="R506" s="40"/>
      <c r="S506" s="34"/>
    </row>
    <row r="507" spans="1:19">
      <c r="A507" s="7">
        <v>87250</v>
      </c>
      <c r="B507" s="8">
        <f t="shared" si="144"/>
        <v>-87.25</v>
      </c>
      <c r="C507" s="8">
        <f t="shared" si="145"/>
        <v>0.5</v>
      </c>
      <c r="D507" s="8">
        <v>-3.7</v>
      </c>
      <c r="G507" s="23">
        <f t="shared" si="146"/>
        <v>-81.769264442947133</v>
      </c>
      <c r="H507" s="23">
        <f t="shared" si="147"/>
        <v>-81.511476950720123</v>
      </c>
      <c r="I507" s="19">
        <f t="shared" si="148"/>
        <v>-2.7</v>
      </c>
      <c r="J507" s="19">
        <f t="shared" si="149"/>
        <v>-2.5666666666666669</v>
      </c>
      <c r="K507" s="23">
        <f t="shared" si="151"/>
        <v>-2.9333333333333327</v>
      </c>
      <c r="L507" s="23">
        <f t="shared" si="152"/>
        <v>0.36666666666666581</v>
      </c>
      <c r="M507" s="50">
        <f t="shared" si="153"/>
        <v>0.2333333333333325</v>
      </c>
      <c r="N507" s="24"/>
      <c r="O507" s="34">
        <f t="shared" si="143"/>
        <v>0.95730637233802229</v>
      </c>
      <c r="P507" s="34">
        <f t="shared" si="150"/>
        <v>-0.29899999999999999</v>
      </c>
      <c r="Q507" s="37"/>
      <c r="R507" s="40"/>
      <c r="S507" s="34"/>
    </row>
    <row r="508" spans="1:19">
      <c r="A508" s="7">
        <v>86750</v>
      </c>
      <c r="B508" s="8">
        <f t="shared" si="144"/>
        <v>-86.75</v>
      </c>
      <c r="C508" s="8">
        <f t="shared" si="145"/>
        <v>0.5</v>
      </c>
      <c r="D508" s="8">
        <v>-2.9</v>
      </c>
      <c r="G508" s="23">
        <f t="shared" si="146"/>
        <v>-81.253689458493113</v>
      </c>
      <c r="H508" s="23">
        <f t="shared" si="147"/>
        <v>-80.995901966266103</v>
      </c>
      <c r="I508" s="19">
        <f t="shared" si="148"/>
        <v>-2.4</v>
      </c>
      <c r="J508" s="19">
        <f t="shared" si="149"/>
        <v>-2.8666666666666667</v>
      </c>
      <c r="K508" s="23">
        <f t="shared" si="151"/>
        <v>-3.3333333333333335</v>
      </c>
      <c r="L508" s="23">
        <f t="shared" si="152"/>
        <v>0.46666666666666679</v>
      </c>
      <c r="M508" s="50">
        <f t="shared" si="153"/>
        <v>0.93333333333333357</v>
      </c>
      <c r="N508" s="24"/>
      <c r="O508" s="34">
        <f t="shared" si="143"/>
        <v>0.54752522756462529</v>
      </c>
      <c r="P508" s="34">
        <f t="shared" si="150"/>
        <v>-0.29899999999999999</v>
      </c>
      <c r="Q508" s="37"/>
      <c r="R508" s="40"/>
      <c r="S508" s="34"/>
    </row>
    <row r="509" spans="1:19">
      <c r="A509" s="7">
        <v>86250</v>
      </c>
      <c r="B509" s="8">
        <f t="shared" si="144"/>
        <v>-86.25</v>
      </c>
      <c r="C509" s="8">
        <f t="shared" si="145"/>
        <v>0.5</v>
      </c>
      <c r="D509" s="8">
        <v>-2.2999999999999998</v>
      </c>
      <c r="G509" s="23">
        <f t="shared" si="146"/>
        <v>-80.738114474039094</v>
      </c>
      <c r="H509" s="23">
        <f t="shared" si="147"/>
        <v>-80.480326981812084</v>
      </c>
      <c r="I509" s="19">
        <f t="shared" si="148"/>
        <v>-3.5</v>
      </c>
      <c r="J509" s="19">
        <f t="shared" si="149"/>
        <v>-3.4333333333333336</v>
      </c>
      <c r="K509" s="23">
        <f t="shared" si="151"/>
        <v>-3.6222222222222222</v>
      </c>
      <c r="L509" s="23">
        <f t="shared" si="152"/>
        <v>0.18888888888888866</v>
      </c>
      <c r="M509" s="50">
        <f t="shared" si="153"/>
        <v>0.12222222222222223</v>
      </c>
      <c r="N509" s="24"/>
      <c r="O509" s="34">
        <f t="shared" si="143"/>
        <v>-0.11844905625134752</v>
      </c>
      <c r="P509" s="34">
        <f t="shared" si="150"/>
        <v>-0.29899999999999999</v>
      </c>
      <c r="Q509" s="37"/>
      <c r="R509" s="40"/>
      <c r="S509" s="34"/>
    </row>
    <row r="510" spans="1:19">
      <c r="A510" s="7">
        <v>85750</v>
      </c>
      <c r="B510" s="8">
        <f t="shared" si="144"/>
        <v>-85.75</v>
      </c>
      <c r="C510" s="8">
        <f t="shared" si="145"/>
        <v>0.5</v>
      </c>
      <c r="D510" s="8">
        <v>-1.7</v>
      </c>
      <c r="G510" s="23">
        <f t="shared" si="146"/>
        <v>-80.222539489585074</v>
      </c>
      <c r="H510" s="23">
        <f t="shared" si="147"/>
        <v>-79.964751997358064</v>
      </c>
      <c r="I510" s="19">
        <f t="shared" si="148"/>
        <v>-4.4000000000000004</v>
      </c>
      <c r="J510" s="19">
        <f t="shared" si="149"/>
        <v>-4.0333333333333341</v>
      </c>
      <c r="K510" s="23">
        <f t="shared" si="151"/>
        <v>-3.8777777777777782</v>
      </c>
      <c r="L510" s="23">
        <f t="shared" si="152"/>
        <v>-0.15555555555555589</v>
      </c>
      <c r="M510" s="50">
        <f t="shared" si="153"/>
        <v>-0.52222222222222214</v>
      </c>
      <c r="N510" s="24"/>
      <c r="O510" s="34">
        <f t="shared" si="143"/>
        <v>-0.72899971023268939</v>
      </c>
      <c r="P510" s="34">
        <f t="shared" si="150"/>
        <v>-0.29899999999999999</v>
      </c>
      <c r="Q510" s="37"/>
      <c r="R510" s="40"/>
      <c r="S510" s="34"/>
    </row>
    <row r="511" spans="1:19">
      <c r="A511" s="7">
        <v>85250</v>
      </c>
      <c r="B511" s="8">
        <f t="shared" si="144"/>
        <v>-85.25</v>
      </c>
      <c r="C511" s="8">
        <f t="shared" si="145"/>
        <v>0.5</v>
      </c>
      <c r="D511" s="8">
        <v>-2</v>
      </c>
      <c r="G511" s="23">
        <f t="shared" si="146"/>
        <v>-79.706964505131054</v>
      </c>
      <c r="H511" s="23">
        <f t="shared" si="147"/>
        <v>-79.449177012904045</v>
      </c>
      <c r="I511" s="19">
        <f t="shared" si="148"/>
        <v>-4.2</v>
      </c>
      <c r="J511" s="19">
        <f t="shared" si="149"/>
        <v>-4.4666666666666677</v>
      </c>
      <c r="K511" s="23">
        <f t="shared" si="151"/>
        <v>-4.177777777777778</v>
      </c>
      <c r="L511" s="23">
        <f t="shared" si="152"/>
        <v>-0.28888888888888964</v>
      </c>
      <c r="M511" s="50">
        <f t="shared" si="153"/>
        <v>-2.2222222222222143E-2</v>
      </c>
      <c r="N511" s="24"/>
      <c r="O511" s="34">
        <f t="shared" si="143"/>
        <v>-0.99844329786684782</v>
      </c>
      <c r="P511" s="34">
        <f t="shared" si="150"/>
        <v>-0.29899999999999999</v>
      </c>
      <c r="Q511" s="37"/>
      <c r="R511" s="40"/>
      <c r="S511" s="34"/>
    </row>
    <row r="512" spans="1:19">
      <c r="A512" s="7">
        <v>84750</v>
      </c>
      <c r="B512" s="8">
        <f t="shared" si="144"/>
        <v>-84.75</v>
      </c>
      <c r="C512" s="8">
        <f t="shared" si="145"/>
        <v>0.5</v>
      </c>
      <c r="D512" s="8">
        <v>-1.4</v>
      </c>
      <c r="G512" s="23">
        <f t="shared" si="146"/>
        <v>-79.191389520677035</v>
      </c>
      <c r="H512" s="23">
        <f t="shared" si="147"/>
        <v>-78.933602028450025</v>
      </c>
      <c r="I512" s="19">
        <f t="shared" si="148"/>
        <v>-4.8</v>
      </c>
      <c r="J512" s="19">
        <f t="shared" si="149"/>
        <v>-4.8666666666666663</v>
      </c>
      <c r="K512" s="23">
        <f t="shared" si="151"/>
        <v>-4.4333333333333336</v>
      </c>
      <c r="L512" s="23">
        <f t="shared" si="152"/>
        <v>-0.43333333333333268</v>
      </c>
      <c r="M512" s="50">
        <f t="shared" si="153"/>
        <v>-0.36666666666666625</v>
      </c>
      <c r="N512" s="24"/>
      <c r="O512" s="34">
        <f t="shared" si="143"/>
        <v>-0.80070416996787264</v>
      </c>
      <c r="P512" s="34">
        <f t="shared" si="150"/>
        <v>-0.29899999999999999</v>
      </c>
      <c r="Q512" s="37"/>
      <c r="R512" s="40"/>
      <c r="S512" s="34"/>
    </row>
    <row r="513" spans="1:19">
      <c r="A513" s="7">
        <v>84250</v>
      </c>
      <c r="B513" s="8">
        <f t="shared" si="144"/>
        <v>-84.25</v>
      </c>
      <c r="C513" s="8">
        <f t="shared" si="145"/>
        <v>0.5</v>
      </c>
      <c r="D513" s="8">
        <v>-1.6</v>
      </c>
      <c r="G513" s="23">
        <f t="shared" si="146"/>
        <v>-78.675814536223015</v>
      </c>
      <c r="H513" s="23">
        <f t="shared" si="147"/>
        <v>-78.418027043996005</v>
      </c>
      <c r="I513" s="19">
        <f t="shared" si="148"/>
        <v>-5.6</v>
      </c>
      <c r="J513" s="19">
        <f t="shared" si="149"/>
        <v>-5.0333333333333323</v>
      </c>
      <c r="K513" s="23">
        <f t="shared" si="151"/>
        <v>-4.6333333333333337</v>
      </c>
      <c r="L513" s="23">
        <f t="shared" si="152"/>
        <v>-0.39999999999999858</v>
      </c>
      <c r="M513" s="50">
        <f t="shared" si="153"/>
        <v>-0.9666666666666659</v>
      </c>
      <c r="N513" s="24"/>
      <c r="O513" s="34">
        <f t="shared" si="143"/>
        <v>-0.22830666210531808</v>
      </c>
      <c r="P513" s="34">
        <f t="shared" si="150"/>
        <v>-0.29899999999999999</v>
      </c>
      <c r="Q513" s="37"/>
      <c r="R513" s="40"/>
      <c r="S513" s="34"/>
    </row>
    <row r="514" spans="1:19">
      <c r="A514" s="7">
        <v>83750</v>
      </c>
      <c r="B514" s="8">
        <f t="shared" si="144"/>
        <v>-83.75</v>
      </c>
      <c r="C514" s="8">
        <f t="shared" si="145"/>
        <v>0.5</v>
      </c>
      <c r="D514" s="8">
        <v>-1.2</v>
      </c>
      <c r="G514" s="23">
        <f t="shared" si="146"/>
        <v>-78.160239551768996</v>
      </c>
      <c r="H514" s="23">
        <f t="shared" si="147"/>
        <v>-77.902452059541986</v>
      </c>
      <c r="I514" s="19">
        <f t="shared" si="148"/>
        <v>-4.7</v>
      </c>
      <c r="J514" s="19">
        <f t="shared" si="149"/>
        <v>-5.2</v>
      </c>
      <c r="K514" s="23">
        <f t="shared" si="151"/>
        <v>-4.5777777777777784</v>
      </c>
      <c r="L514" s="23">
        <f t="shared" si="152"/>
        <v>-0.62222222222222179</v>
      </c>
      <c r="M514" s="50">
        <f t="shared" si="153"/>
        <v>-0.12222222222222179</v>
      </c>
      <c r="N514" s="24"/>
      <c r="O514" s="34">
        <f t="shared" ref="O514:O577" si="154" xml:space="preserve"> SIN((2*PI()*(H514+P514)/4.64017486008615) + 5.828143046)</f>
        <v>0.45091807030224296</v>
      </c>
      <c r="P514" s="34">
        <f t="shared" si="150"/>
        <v>-0.29899999999999999</v>
      </c>
      <c r="Q514" s="37"/>
      <c r="R514" s="40"/>
      <c r="S514" s="34"/>
    </row>
    <row r="515" spans="1:19">
      <c r="A515" s="7">
        <v>83250</v>
      </c>
      <c r="B515" s="8">
        <f t="shared" ref="B515:B578" si="155">-A515/1000</f>
        <v>-83.25</v>
      </c>
      <c r="C515" s="8">
        <f t="shared" si="145"/>
        <v>0.5</v>
      </c>
      <c r="D515" s="8">
        <v>-3</v>
      </c>
      <c r="G515" s="23">
        <f t="shared" si="146"/>
        <v>-77.644664567314976</v>
      </c>
      <c r="H515" s="23">
        <f t="shared" si="147"/>
        <v>-77.386877075087966</v>
      </c>
      <c r="I515" s="19">
        <f t="shared" si="148"/>
        <v>-5.3</v>
      </c>
      <c r="J515" s="19">
        <f t="shared" si="149"/>
        <v>-5</v>
      </c>
      <c r="K515" s="23">
        <f t="shared" si="151"/>
        <v>-4.4777777777777779</v>
      </c>
      <c r="L515" s="23">
        <f t="shared" si="152"/>
        <v>-0.52222222222222214</v>
      </c>
      <c r="M515" s="50">
        <f t="shared" si="153"/>
        <v>-0.82222222222222197</v>
      </c>
      <c r="N515" s="24"/>
      <c r="O515" s="34">
        <f t="shared" si="154"/>
        <v>0.91915322621923645</v>
      </c>
      <c r="P515" s="34">
        <f t="shared" si="150"/>
        <v>-0.29899999999999999</v>
      </c>
      <c r="Q515" s="37"/>
      <c r="R515" s="40"/>
      <c r="S515" s="34"/>
    </row>
    <row r="516" spans="1:19">
      <c r="A516" s="7">
        <v>82750</v>
      </c>
      <c r="B516" s="8">
        <f t="shared" si="155"/>
        <v>-82.75</v>
      </c>
      <c r="C516" s="8">
        <f t="shared" ref="C516:C579" si="156">B516-B515</f>
        <v>0.5</v>
      </c>
      <c r="D516" s="8">
        <v>-2.4</v>
      </c>
      <c r="G516" s="23">
        <f t="shared" ref="G516:G579" si="157">G515 + 0.515574984454017</f>
        <v>-77.129089582860956</v>
      </c>
      <c r="H516" s="23">
        <f t="shared" ref="H516:H579" si="158">H515 + 0.515574984454017</f>
        <v>-76.871302090633947</v>
      </c>
      <c r="I516" s="19">
        <f t="shared" si="148"/>
        <v>-5</v>
      </c>
      <c r="J516" s="19">
        <f t="shared" si="149"/>
        <v>-4.833333333333333</v>
      </c>
      <c r="K516" s="23">
        <f t="shared" si="151"/>
        <v>-4.488888888888888</v>
      </c>
      <c r="L516" s="23">
        <f t="shared" si="152"/>
        <v>-0.344444444444445</v>
      </c>
      <c r="M516" s="50">
        <f t="shared" si="153"/>
        <v>-0.51111111111111196</v>
      </c>
      <c r="N516" s="24"/>
      <c r="O516" s="34">
        <f t="shared" si="154"/>
        <v>0.95730637233801219</v>
      </c>
      <c r="P516" s="34">
        <f t="shared" si="150"/>
        <v>-0.29899999999999999</v>
      </c>
      <c r="Q516" s="37"/>
      <c r="R516" s="40"/>
      <c r="S516" s="34"/>
    </row>
    <row r="517" spans="1:19">
      <c r="A517" s="7">
        <v>82250</v>
      </c>
      <c r="B517" s="8">
        <f t="shared" si="155"/>
        <v>-82.25</v>
      </c>
      <c r="C517" s="8">
        <f t="shared" si="156"/>
        <v>0.5</v>
      </c>
      <c r="D517" s="8">
        <v>-2.6</v>
      </c>
      <c r="G517" s="23">
        <f t="shared" si="157"/>
        <v>-76.613514598406937</v>
      </c>
      <c r="H517" s="23">
        <f t="shared" si="158"/>
        <v>-76.355727106179927</v>
      </c>
      <c r="I517" s="19">
        <f t="shared" si="148"/>
        <v>-4.2</v>
      </c>
      <c r="J517" s="19">
        <f t="shared" si="149"/>
        <v>-4.0666666666666664</v>
      </c>
      <c r="K517" s="23">
        <f t="shared" si="151"/>
        <v>-4.5888888888888895</v>
      </c>
      <c r="L517" s="23">
        <f t="shared" si="152"/>
        <v>0.52222222222222303</v>
      </c>
      <c r="M517" s="50">
        <f t="shared" si="153"/>
        <v>0.38888888888888928</v>
      </c>
      <c r="N517" s="24"/>
      <c r="O517" s="34">
        <f t="shared" si="154"/>
        <v>0.54752522756459576</v>
      </c>
      <c r="P517" s="34">
        <f t="shared" si="150"/>
        <v>-0.29899999999999999</v>
      </c>
      <c r="Q517" s="37"/>
      <c r="R517" s="40"/>
      <c r="S517" s="34"/>
    </row>
    <row r="518" spans="1:19">
      <c r="A518" s="7">
        <v>81750</v>
      </c>
      <c r="B518" s="8">
        <f t="shared" si="155"/>
        <v>-81.75</v>
      </c>
      <c r="C518" s="8">
        <f t="shared" si="156"/>
        <v>0.5</v>
      </c>
      <c r="D518" s="8">
        <v>-2.7</v>
      </c>
      <c r="G518" s="23">
        <f t="shared" si="157"/>
        <v>-76.097939613952917</v>
      </c>
      <c r="H518" s="23">
        <f t="shared" si="158"/>
        <v>-75.840152121725907</v>
      </c>
      <c r="I518" s="19">
        <f t="shared" ref="I518:I581" si="159">AVERAGEIFS(DeltaTsite,KyrBP,"&gt;"&amp;G518,KyrBP,"&lt;="&amp;G519)</f>
        <v>-3</v>
      </c>
      <c r="J518" s="19">
        <f t="shared" si="149"/>
        <v>-3.5666666666666664</v>
      </c>
      <c r="K518" s="23">
        <f t="shared" si="151"/>
        <v>-4.4333333333333336</v>
      </c>
      <c r="L518" s="23">
        <f t="shared" si="152"/>
        <v>0.86666666666666714</v>
      </c>
      <c r="M518" s="50">
        <f t="shared" si="153"/>
        <v>1.4333333333333336</v>
      </c>
      <c r="N518" s="24"/>
      <c r="O518" s="34">
        <f t="shared" si="154"/>
        <v>-0.11844905625138255</v>
      </c>
      <c r="P518" s="34">
        <f t="shared" si="150"/>
        <v>-0.29899999999999999</v>
      </c>
      <c r="Q518" s="37"/>
      <c r="R518" s="40"/>
      <c r="S518" s="34"/>
    </row>
    <row r="519" spans="1:19">
      <c r="A519" s="7">
        <v>81250</v>
      </c>
      <c r="B519" s="8">
        <f t="shared" si="155"/>
        <v>-81.25</v>
      </c>
      <c r="C519" s="8">
        <f t="shared" si="156"/>
        <v>0.5</v>
      </c>
      <c r="D519" s="8">
        <v>-2</v>
      </c>
      <c r="G519" s="23">
        <f t="shared" si="157"/>
        <v>-75.582364629498898</v>
      </c>
      <c r="H519" s="23">
        <f t="shared" si="158"/>
        <v>-75.324577137271888</v>
      </c>
      <c r="I519" s="19">
        <f t="shared" si="159"/>
        <v>-3.5</v>
      </c>
      <c r="J519" s="19">
        <f t="shared" si="149"/>
        <v>-3.6</v>
      </c>
      <c r="K519" s="23">
        <f t="shared" si="151"/>
        <v>-4.5111111111111111</v>
      </c>
      <c r="L519" s="23">
        <f t="shared" si="152"/>
        <v>0.91111111111111098</v>
      </c>
      <c r="M519" s="50">
        <f t="shared" si="153"/>
        <v>1.0111111111111111</v>
      </c>
      <c r="N519" s="24"/>
      <c r="O519" s="34">
        <f t="shared" si="154"/>
        <v>-0.72899971023272325</v>
      </c>
      <c r="P519" s="34">
        <f t="shared" si="150"/>
        <v>-0.29899999999999999</v>
      </c>
      <c r="Q519" s="37"/>
      <c r="R519" s="40"/>
      <c r="S519" s="34"/>
    </row>
    <row r="520" spans="1:19">
      <c r="A520" s="7">
        <v>80750</v>
      </c>
      <c r="B520" s="8">
        <f t="shared" si="155"/>
        <v>-80.75</v>
      </c>
      <c r="C520" s="8">
        <f t="shared" si="156"/>
        <v>0.5</v>
      </c>
      <c r="D520" s="8">
        <v>-2.8</v>
      </c>
      <c r="G520" s="23">
        <f t="shared" si="157"/>
        <v>-75.066789645044878</v>
      </c>
      <c r="H520" s="23">
        <f t="shared" si="158"/>
        <v>-74.809002152817868</v>
      </c>
      <c r="I520" s="19">
        <f t="shared" si="159"/>
        <v>-4.3</v>
      </c>
      <c r="J520" s="19">
        <f t="shared" si="149"/>
        <v>-4.5</v>
      </c>
      <c r="K520" s="23">
        <f t="shared" si="151"/>
        <v>-4.5333333333333332</v>
      </c>
      <c r="L520" s="23">
        <f t="shared" si="152"/>
        <v>3.3333333333333215E-2</v>
      </c>
      <c r="M520" s="50">
        <f t="shared" si="153"/>
        <v>0.23333333333333339</v>
      </c>
      <c r="N520" s="24"/>
      <c r="O520" s="34">
        <f t="shared" si="154"/>
        <v>-0.99844329786684982</v>
      </c>
      <c r="P520" s="34">
        <f t="shared" si="150"/>
        <v>-0.29899999999999999</v>
      </c>
      <c r="Q520" s="37"/>
      <c r="R520" s="40"/>
      <c r="S520" s="34"/>
    </row>
    <row r="521" spans="1:19">
      <c r="A521" s="7">
        <v>80250</v>
      </c>
      <c r="B521" s="8">
        <f t="shared" si="155"/>
        <v>-80.25</v>
      </c>
      <c r="C521" s="8">
        <f t="shared" si="156"/>
        <v>0.5</v>
      </c>
      <c r="D521" s="8">
        <v>-3.5</v>
      </c>
      <c r="G521" s="23">
        <f t="shared" si="157"/>
        <v>-74.551214660590858</v>
      </c>
      <c r="H521" s="23">
        <f t="shared" si="158"/>
        <v>-74.293427168363849</v>
      </c>
      <c r="I521" s="19">
        <f t="shared" si="159"/>
        <v>-5.7</v>
      </c>
      <c r="J521" s="19">
        <f t="shared" si="149"/>
        <v>-4.7333333333333334</v>
      </c>
      <c r="K521" s="23">
        <f t="shared" si="151"/>
        <v>-4.4555555555555548</v>
      </c>
      <c r="L521" s="23">
        <f t="shared" si="152"/>
        <v>-0.27777777777777857</v>
      </c>
      <c r="M521" s="50">
        <f t="shared" si="153"/>
        <v>-1.2444444444444454</v>
      </c>
      <c r="N521" s="24"/>
      <c r="O521" s="34">
        <f t="shared" si="154"/>
        <v>-0.80070416996785154</v>
      </c>
      <c r="P521" s="34">
        <f t="shared" si="150"/>
        <v>-0.29899999999999999</v>
      </c>
      <c r="Q521" s="37"/>
      <c r="R521" s="40"/>
      <c r="S521" s="34"/>
    </row>
    <row r="522" spans="1:19">
      <c r="A522" s="7">
        <v>79750</v>
      </c>
      <c r="B522" s="8">
        <f t="shared" si="155"/>
        <v>-79.75</v>
      </c>
      <c r="C522" s="8">
        <f t="shared" si="156"/>
        <v>0.5</v>
      </c>
      <c r="D522" s="8">
        <v>-4.4000000000000004</v>
      </c>
      <c r="G522" s="23">
        <f t="shared" si="157"/>
        <v>-74.035639676136839</v>
      </c>
      <c r="H522" s="23">
        <f t="shared" si="158"/>
        <v>-73.777852183909829</v>
      </c>
      <c r="I522" s="19">
        <f t="shared" si="159"/>
        <v>-4.2</v>
      </c>
      <c r="J522" s="19">
        <f t="shared" si="149"/>
        <v>-5.1000000000000005</v>
      </c>
      <c r="K522" s="23">
        <f t="shared" si="151"/>
        <v>-4.4888888888888889</v>
      </c>
      <c r="L522" s="23">
        <f t="shared" si="152"/>
        <v>-0.6111111111111116</v>
      </c>
      <c r="M522" s="50">
        <f t="shared" si="153"/>
        <v>0.28888888888888875</v>
      </c>
      <c r="N522" s="24"/>
      <c r="O522" s="34">
        <f t="shared" si="154"/>
        <v>-0.22830666210528375</v>
      </c>
      <c r="P522" s="34">
        <f t="shared" si="150"/>
        <v>-0.29899999999999999</v>
      </c>
      <c r="Q522" s="37"/>
      <c r="R522" s="40"/>
      <c r="S522" s="34"/>
    </row>
    <row r="523" spans="1:19">
      <c r="A523" s="7">
        <v>79250</v>
      </c>
      <c r="B523" s="8">
        <f t="shared" si="155"/>
        <v>-79.25</v>
      </c>
      <c r="C523" s="8">
        <f t="shared" si="156"/>
        <v>0.5</v>
      </c>
      <c r="D523" s="8">
        <v>-4.2</v>
      </c>
      <c r="G523" s="23">
        <f t="shared" si="157"/>
        <v>-73.520064691682819</v>
      </c>
      <c r="H523" s="23">
        <f t="shared" si="158"/>
        <v>-73.262277199455809</v>
      </c>
      <c r="I523" s="19">
        <f t="shared" si="159"/>
        <v>-5.4</v>
      </c>
      <c r="J523" s="19">
        <f t="shared" ref="J523:J586" si="160">AVERAGE(I522:I524)</f>
        <v>-5.0333333333333341</v>
      </c>
      <c r="K523" s="23">
        <f t="shared" si="151"/>
        <v>-4.5111111111111111</v>
      </c>
      <c r="L523" s="23">
        <f t="shared" si="152"/>
        <v>-0.52222222222222303</v>
      </c>
      <c r="M523" s="50">
        <f t="shared" si="153"/>
        <v>-0.88888888888888928</v>
      </c>
      <c r="N523" s="24"/>
      <c r="O523" s="34">
        <f t="shared" si="154"/>
        <v>0.45091807030227443</v>
      </c>
      <c r="P523" s="34">
        <f t="shared" si="150"/>
        <v>-0.29899999999999999</v>
      </c>
      <c r="Q523" s="37"/>
      <c r="R523" s="40"/>
      <c r="S523" s="34"/>
    </row>
    <row r="524" spans="1:19">
      <c r="A524" s="7">
        <v>78750</v>
      </c>
      <c r="B524" s="8">
        <f t="shared" si="155"/>
        <v>-78.75</v>
      </c>
      <c r="C524" s="8">
        <f t="shared" si="156"/>
        <v>0.5</v>
      </c>
      <c r="D524" s="8">
        <v>-4.8</v>
      </c>
      <c r="G524" s="23">
        <f t="shared" si="157"/>
        <v>-73.004489707228799</v>
      </c>
      <c r="H524" s="23">
        <f t="shared" si="158"/>
        <v>-72.74670221500179</v>
      </c>
      <c r="I524" s="19">
        <f t="shared" si="159"/>
        <v>-5.5</v>
      </c>
      <c r="J524" s="19">
        <f t="shared" si="160"/>
        <v>-5.0666666666666664</v>
      </c>
      <c r="K524" s="23">
        <f t="shared" si="151"/>
        <v>-4.533333333333335</v>
      </c>
      <c r="L524" s="23">
        <f t="shared" si="152"/>
        <v>-0.53333333333333144</v>
      </c>
      <c r="M524" s="50">
        <f t="shared" si="153"/>
        <v>-0.96666666666666501</v>
      </c>
      <c r="N524" s="24"/>
      <c r="O524" s="34">
        <f t="shared" si="154"/>
        <v>0.91915322621925044</v>
      </c>
      <c r="P524" s="34">
        <f t="shared" ref="P524:P587" si="161">P523</f>
        <v>-0.29899999999999999</v>
      </c>
      <c r="Q524" s="37"/>
      <c r="R524" s="40"/>
      <c r="S524" s="34"/>
    </row>
    <row r="525" spans="1:19">
      <c r="A525" s="7">
        <v>78250</v>
      </c>
      <c r="B525" s="8">
        <f t="shared" si="155"/>
        <v>-78.25</v>
      </c>
      <c r="C525" s="8">
        <f t="shared" si="156"/>
        <v>0.5</v>
      </c>
      <c r="D525" s="8">
        <v>-5.6</v>
      </c>
      <c r="G525" s="23">
        <f t="shared" si="157"/>
        <v>-72.48891472277478</v>
      </c>
      <c r="H525" s="23">
        <f t="shared" si="158"/>
        <v>-72.23112723054777</v>
      </c>
      <c r="I525" s="19">
        <f t="shared" si="159"/>
        <v>-4.3</v>
      </c>
      <c r="J525" s="19">
        <f t="shared" si="160"/>
        <v>-4.7666666666666666</v>
      </c>
      <c r="K525" s="23">
        <f t="shared" si="151"/>
        <v>-4.6333333333333346</v>
      </c>
      <c r="L525" s="23">
        <f t="shared" si="152"/>
        <v>-0.13333333333333197</v>
      </c>
      <c r="M525" s="50">
        <f t="shared" si="153"/>
        <v>0.33333333333333481</v>
      </c>
      <c r="N525" s="24"/>
      <c r="O525" s="34">
        <f t="shared" si="154"/>
        <v>0.95730637233799787</v>
      </c>
      <c r="P525" s="34">
        <f t="shared" si="161"/>
        <v>-0.29899999999999999</v>
      </c>
      <c r="Q525" s="37"/>
      <c r="R525" s="40"/>
      <c r="S525" s="34"/>
    </row>
    <row r="526" spans="1:19">
      <c r="A526" s="7">
        <v>77750</v>
      </c>
      <c r="B526" s="8">
        <f t="shared" si="155"/>
        <v>-77.75</v>
      </c>
      <c r="C526" s="8">
        <f t="shared" si="156"/>
        <v>0.5</v>
      </c>
      <c r="D526" s="8">
        <v>-4.7</v>
      </c>
      <c r="G526" s="23">
        <f t="shared" si="157"/>
        <v>-71.97333973832076</v>
      </c>
      <c r="H526" s="23">
        <f t="shared" si="158"/>
        <v>-71.71555224609375</v>
      </c>
      <c r="I526" s="19">
        <f t="shared" si="159"/>
        <v>-4.5</v>
      </c>
      <c r="J526" s="19">
        <f t="shared" si="160"/>
        <v>-4</v>
      </c>
      <c r="K526" s="23">
        <f t="shared" si="151"/>
        <v>-4.6444444444444439</v>
      </c>
      <c r="L526" s="23">
        <f t="shared" si="152"/>
        <v>0.64444444444444393</v>
      </c>
      <c r="M526" s="50">
        <f t="shared" si="153"/>
        <v>0.14444444444444393</v>
      </c>
      <c r="N526" s="24"/>
      <c r="O526" s="34">
        <f t="shared" si="154"/>
        <v>0.54752522756456623</v>
      </c>
      <c r="P526" s="34">
        <f t="shared" si="161"/>
        <v>-0.29899999999999999</v>
      </c>
      <c r="Q526" s="37"/>
      <c r="R526" s="40"/>
      <c r="S526" s="34"/>
    </row>
    <row r="527" spans="1:19">
      <c r="A527" s="7">
        <v>77250</v>
      </c>
      <c r="B527" s="8">
        <f t="shared" si="155"/>
        <v>-77.25</v>
      </c>
      <c r="C527" s="8">
        <f t="shared" si="156"/>
        <v>0.5</v>
      </c>
      <c r="D527" s="8">
        <v>-5.3</v>
      </c>
      <c r="G527" s="23">
        <f t="shared" si="157"/>
        <v>-71.457764753866741</v>
      </c>
      <c r="H527" s="23">
        <f t="shared" si="158"/>
        <v>-71.199977261639731</v>
      </c>
      <c r="I527" s="19">
        <f t="shared" si="159"/>
        <v>-3.2</v>
      </c>
      <c r="J527" s="19">
        <f t="shared" si="160"/>
        <v>-3.8000000000000003</v>
      </c>
      <c r="K527" s="23">
        <f t="shared" si="151"/>
        <v>-4.8777777777777764</v>
      </c>
      <c r="L527" s="23">
        <f t="shared" si="152"/>
        <v>1.0777777777777762</v>
      </c>
      <c r="M527" s="50">
        <f t="shared" si="153"/>
        <v>1.6777777777777763</v>
      </c>
      <c r="N527" s="24"/>
      <c r="O527" s="34">
        <f t="shared" si="154"/>
        <v>-0.11844905625141759</v>
      </c>
      <c r="P527" s="34">
        <f t="shared" si="161"/>
        <v>-0.29899999999999999</v>
      </c>
      <c r="Q527" s="37"/>
      <c r="R527" s="40"/>
      <c r="S527" s="34"/>
    </row>
    <row r="528" spans="1:19">
      <c r="A528" s="7">
        <v>76750</v>
      </c>
      <c r="B528" s="8">
        <f t="shared" si="155"/>
        <v>-76.75</v>
      </c>
      <c r="C528" s="8">
        <f t="shared" si="156"/>
        <v>0.5</v>
      </c>
      <c r="D528" s="8">
        <v>-5</v>
      </c>
      <c r="G528" s="23">
        <f t="shared" si="157"/>
        <v>-70.942189769412721</v>
      </c>
      <c r="H528" s="23">
        <f t="shared" si="158"/>
        <v>-70.684402277185711</v>
      </c>
      <c r="I528" s="19">
        <f t="shared" si="159"/>
        <v>-3.7</v>
      </c>
      <c r="J528" s="19">
        <f t="shared" si="160"/>
        <v>-4.0333333333333341</v>
      </c>
      <c r="K528" s="23">
        <f t="shared" si="151"/>
        <v>-5.0333333333333323</v>
      </c>
      <c r="L528" s="23">
        <f t="shared" si="152"/>
        <v>0.99999999999999822</v>
      </c>
      <c r="M528" s="50">
        <f t="shared" si="153"/>
        <v>1.3333333333333321</v>
      </c>
      <c r="N528" s="24"/>
      <c r="O528" s="34">
        <f t="shared" si="154"/>
        <v>-0.72899971023273769</v>
      </c>
      <c r="P528" s="34">
        <f t="shared" si="161"/>
        <v>-0.29899999999999999</v>
      </c>
      <c r="Q528" s="37"/>
      <c r="R528" s="40"/>
      <c r="S528" s="34"/>
    </row>
    <row r="529" spans="1:19">
      <c r="A529" s="7">
        <v>76250</v>
      </c>
      <c r="B529" s="8">
        <f t="shared" si="155"/>
        <v>-76.25</v>
      </c>
      <c r="C529" s="8">
        <f t="shared" si="156"/>
        <v>0.5</v>
      </c>
      <c r="D529" s="8">
        <v>-4.2</v>
      </c>
      <c r="G529" s="23">
        <f t="shared" si="157"/>
        <v>-70.426614784958701</v>
      </c>
      <c r="H529" s="23">
        <f t="shared" si="158"/>
        <v>-70.168827292731692</v>
      </c>
      <c r="I529" s="19">
        <f t="shared" si="159"/>
        <v>-5.2</v>
      </c>
      <c r="J529" s="19">
        <f t="shared" si="160"/>
        <v>-4.8999999999999995</v>
      </c>
      <c r="K529" s="23">
        <f t="shared" si="151"/>
        <v>-5.2333333333333325</v>
      </c>
      <c r="L529" s="23">
        <f t="shared" si="152"/>
        <v>0.33333333333333304</v>
      </c>
      <c r="M529" s="50">
        <f t="shared" si="153"/>
        <v>3.3333333333332327E-2</v>
      </c>
      <c r="N529" s="24"/>
      <c r="O529" s="34">
        <f t="shared" si="154"/>
        <v>-0.99844329786685182</v>
      </c>
      <c r="P529" s="34">
        <f t="shared" si="161"/>
        <v>-0.29899999999999999</v>
      </c>
      <c r="Q529" s="37"/>
      <c r="R529" s="40"/>
      <c r="S529" s="34"/>
    </row>
    <row r="530" spans="1:19">
      <c r="A530" s="7">
        <v>75750</v>
      </c>
      <c r="B530" s="8">
        <f t="shared" si="155"/>
        <v>-75.75</v>
      </c>
      <c r="C530" s="8">
        <f t="shared" si="156"/>
        <v>0.5</v>
      </c>
      <c r="D530" s="8">
        <v>-3</v>
      </c>
      <c r="G530" s="23">
        <f t="shared" si="157"/>
        <v>-69.911039800504682</v>
      </c>
      <c r="H530" s="23">
        <f t="shared" si="158"/>
        <v>-69.653252308277672</v>
      </c>
      <c r="I530" s="19">
        <f t="shared" si="159"/>
        <v>-5.8</v>
      </c>
      <c r="J530" s="19">
        <f t="shared" si="160"/>
        <v>-5.7666666666666666</v>
      </c>
      <c r="K530" s="23">
        <f t="shared" ref="K530:K593" si="162">AVERAGE(I526:I534)</f>
        <v>-5.5777777777777775</v>
      </c>
      <c r="L530" s="23">
        <f t="shared" ref="L530:L593" si="163">J530-K530</f>
        <v>-0.18888888888888911</v>
      </c>
      <c r="M530" s="50">
        <f t="shared" ref="M530:M593" si="164">I530 - K530</f>
        <v>-0.22222222222222232</v>
      </c>
      <c r="N530" s="24"/>
      <c r="O530" s="34">
        <f t="shared" si="154"/>
        <v>-0.80070416996783045</v>
      </c>
      <c r="P530" s="34">
        <f t="shared" si="161"/>
        <v>-0.29899999999999999</v>
      </c>
      <c r="Q530" s="37"/>
      <c r="R530" s="40"/>
      <c r="S530" s="34"/>
    </row>
    <row r="531" spans="1:19">
      <c r="A531" s="7">
        <v>75250</v>
      </c>
      <c r="B531" s="8">
        <f t="shared" si="155"/>
        <v>-75.25</v>
      </c>
      <c r="C531" s="8">
        <f t="shared" si="156"/>
        <v>0.5</v>
      </c>
      <c r="D531" s="8">
        <v>-3.5</v>
      </c>
      <c r="G531" s="23">
        <f t="shared" si="157"/>
        <v>-69.395464816050662</v>
      </c>
      <c r="H531" s="23">
        <f t="shared" si="158"/>
        <v>-69.137677323823652</v>
      </c>
      <c r="I531" s="19">
        <f t="shared" si="159"/>
        <v>-6.3</v>
      </c>
      <c r="J531" s="19">
        <f t="shared" si="160"/>
        <v>-6.3</v>
      </c>
      <c r="K531" s="23">
        <f t="shared" si="162"/>
        <v>-5.9333333333333336</v>
      </c>
      <c r="L531" s="23">
        <f t="shared" si="163"/>
        <v>-0.36666666666666625</v>
      </c>
      <c r="M531" s="50">
        <f t="shared" si="164"/>
        <v>-0.36666666666666625</v>
      </c>
      <c r="N531" s="24"/>
      <c r="O531" s="34">
        <f t="shared" si="154"/>
        <v>-0.22830666210523556</v>
      </c>
      <c r="P531" s="34">
        <f t="shared" si="161"/>
        <v>-0.29899999999999999</v>
      </c>
      <c r="Q531" s="37"/>
      <c r="R531" s="40"/>
      <c r="S531" s="34"/>
    </row>
    <row r="532" spans="1:19">
      <c r="A532" s="7">
        <v>74750</v>
      </c>
      <c r="B532" s="8">
        <f t="shared" si="155"/>
        <v>-74.75</v>
      </c>
      <c r="C532" s="8">
        <f t="shared" si="156"/>
        <v>0.5</v>
      </c>
      <c r="D532" s="8">
        <v>-4.3</v>
      </c>
      <c r="G532" s="23">
        <f t="shared" si="157"/>
        <v>-68.879889831596643</v>
      </c>
      <c r="H532" s="23">
        <f t="shared" si="158"/>
        <v>-68.622102339369633</v>
      </c>
      <c r="I532" s="19">
        <f t="shared" si="159"/>
        <v>-6.8</v>
      </c>
      <c r="J532" s="19">
        <f t="shared" si="160"/>
        <v>-6.8</v>
      </c>
      <c r="K532" s="23">
        <f t="shared" si="162"/>
        <v>-6.4444444444444446</v>
      </c>
      <c r="L532" s="23">
        <f t="shared" si="163"/>
        <v>-0.35555555555555518</v>
      </c>
      <c r="M532" s="50">
        <f t="shared" si="164"/>
        <v>-0.35555555555555518</v>
      </c>
      <c r="N532" s="24"/>
      <c r="O532" s="34">
        <f t="shared" si="154"/>
        <v>0.45091807030230591</v>
      </c>
      <c r="P532" s="34">
        <f t="shared" si="161"/>
        <v>-0.29899999999999999</v>
      </c>
      <c r="Q532" s="37"/>
      <c r="R532" s="40"/>
      <c r="S532" s="34"/>
    </row>
    <row r="533" spans="1:19">
      <c r="A533" s="7">
        <v>74250</v>
      </c>
      <c r="B533" s="8">
        <f t="shared" si="155"/>
        <v>-74.25</v>
      </c>
      <c r="C533" s="8">
        <f t="shared" si="156"/>
        <v>0.5</v>
      </c>
      <c r="D533" s="8">
        <v>-5.7</v>
      </c>
      <c r="G533" s="23">
        <f t="shared" si="157"/>
        <v>-68.364314847142623</v>
      </c>
      <c r="H533" s="23">
        <f t="shared" si="158"/>
        <v>-68.106527354915613</v>
      </c>
      <c r="I533" s="19">
        <f t="shared" si="159"/>
        <v>-7.3</v>
      </c>
      <c r="J533" s="19">
        <f t="shared" si="160"/>
        <v>-7.166666666666667</v>
      </c>
      <c r="K533" s="23">
        <f t="shared" si="162"/>
        <v>-6.9555555555555566</v>
      </c>
      <c r="L533" s="23">
        <f t="shared" si="163"/>
        <v>-0.21111111111111036</v>
      </c>
      <c r="M533" s="50">
        <f t="shared" si="164"/>
        <v>-0.34444444444444322</v>
      </c>
      <c r="N533" s="24"/>
      <c r="O533" s="34">
        <f t="shared" si="154"/>
        <v>0.91915322621926432</v>
      </c>
      <c r="P533" s="34">
        <f t="shared" si="161"/>
        <v>-0.29899999999999999</v>
      </c>
      <c r="Q533" s="37"/>
      <c r="R533" s="40"/>
      <c r="S533" s="34"/>
    </row>
    <row r="534" spans="1:19">
      <c r="A534" s="7">
        <v>73750</v>
      </c>
      <c r="B534" s="8">
        <f t="shared" si="155"/>
        <v>-73.75</v>
      </c>
      <c r="C534" s="8">
        <f t="shared" si="156"/>
        <v>0.5</v>
      </c>
      <c r="D534" s="8">
        <v>-4.2</v>
      </c>
      <c r="G534" s="23">
        <f t="shared" si="157"/>
        <v>-67.848739862688603</v>
      </c>
      <c r="H534" s="23">
        <f t="shared" si="158"/>
        <v>-67.590952370461594</v>
      </c>
      <c r="I534" s="19">
        <f t="shared" si="159"/>
        <v>-7.4</v>
      </c>
      <c r="J534" s="19">
        <f t="shared" si="160"/>
        <v>-7.4666666666666659</v>
      </c>
      <c r="K534" s="23">
        <f t="shared" si="162"/>
        <v>-7.3111111111111127</v>
      </c>
      <c r="L534" s="23">
        <f t="shared" si="163"/>
        <v>-0.15555555555555323</v>
      </c>
      <c r="M534" s="50">
        <f t="shared" si="164"/>
        <v>-8.8888888888887685E-2</v>
      </c>
      <c r="N534" s="24"/>
      <c r="O534" s="34">
        <f t="shared" si="154"/>
        <v>0.95730637233799176</v>
      </c>
      <c r="P534" s="34">
        <f t="shared" si="161"/>
        <v>-0.29899999999999999</v>
      </c>
      <c r="Q534" s="37"/>
      <c r="R534" s="40"/>
      <c r="S534" s="34"/>
    </row>
    <row r="535" spans="1:19">
      <c r="A535" s="7">
        <v>73250</v>
      </c>
      <c r="B535" s="8">
        <f t="shared" si="155"/>
        <v>-73.25</v>
      </c>
      <c r="C535" s="8">
        <f t="shared" si="156"/>
        <v>0.5</v>
      </c>
      <c r="D535" s="8">
        <v>-5.4</v>
      </c>
      <c r="G535" s="23">
        <f t="shared" si="157"/>
        <v>-67.333164878234584</v>
      </c>
      <c r="H535" s="23">
        <f t="shared" si="158"/>
        <v>-67.075377386007574</v>
      </c>
      <c r="I535" s="19">
        <f t="shared" si="159"/>
        <v>-7.7</v>
      </c>
      <c r="J535" s="19">
        <f t="shared" si="160"/>
        <v>-7.6333333333333337</v>
      </c>
      <c r="K535" s="23">
        <f t="shared" si="162"/>
        <v>-7.488888888888888</v>
      </c>
      <c r="L535" s="23">
        <f t="shared" si="163"/>
        <v>-0.14444444444444571</v>
      </c>
      <c r="M535" s="50">
        <f t="shared" si="164"/>
        <v>-0.21111111111111214</v>
      </c>
      <c r="N535" s="24"/>
      <c r="O535" s="34">
        <f t="shared" si="154"/>
        <v>0.5475252275645367</v>
      </c>
      <c r="P535" s="34">
        <f t="shared" si="161"/>
        <v>-0.29899999999999999</v>
      </c>
      <c r="Q535" s="37"/>
      <c r="R535" s="40"/>
      <c r="S535" s="34"/>
    </row>
    <row r="536" spans="1:19">
      <c r="A536" s="7">
        <v>72750</v>
      </c>
      <c r="B536" s="8">
        <f t="shared" si="155"/>
        <v>-72.75</v>
      </c>
      <c r="C536" s="8">
        <f t="shared" si="156"/>
        <v>0.5</v>
      </c>
      <c r="D536" s="8">
        <v>-5.5</v>
      </c>
      <c r="G536" s="23">
        <f t="shared" si="157"/>
        <v>-66.817589893780564</v>
      </c>
      <c r="H536" s="23">
        <f t="shared" si="158"/>
        <v>-66.559802401553554</v>
      </c>
      <c r="I536" s="19">
        <f t="shared" si="159"/>
        <v>-7.8</v>
      </c>
      <c r="J536" s="19">
        <f t="shared" si="160"/>
        <v>-7.9333333333333336</v>
      </c>
      <c r="K536" s="23">
        <f t="shared" si="162"/>
        <v>-7.5888888888888886</v>
      </c>
      <c r="L536" s="23">
        <f t="shared" si="163"/>
        <v>-0.344444444444445</v>
      </c>
      <c r="M536" s="50">
        <f t="shared" si="164"/>
        <v>-0.21111111111111125</v>
      </c>
      <c r="N536" s="24"/>
      <c r="O536" s="34">
        <f t="shared" si="154"/>
        <v>-0.11844905625145262</v>
      </c>
      <c r="P536" s="34">
        <f t="shared" si="161"/>
        <v>-0.29899999999999999</v>
      </c>
      <c r="Q536" s="37"/>
      <c r="R536" s="40"/>
      <c r="S536" s="34"/>
    </row>
    <row r="537" spans="1:19">
      <c r="A537" s="7">
        <v>72250</v>
      </c>
      <c r="B537" s="8">
        <f t="shared" si="155"/>
        <v>-72.25</v>
      </c>
      <c r="C537" s="8">
        <f t="shared" si="156"/>
        <v>0.5</v>
      </c>
      <c r="D537" s="8">
        <v>-4.3</v>
      </c>
      <c r="G537" s="23">
        <f t="shared" si="157"/>
        <v>-66.302014909326545</v>
      </c>
      <c r="H537" s="23">
        <f t="shared" si="158"/>
        <v>-66.044227417099535</v>
      </c>
      <c r="I537" s="19">
        <f t="shared" si="159"/>
        <v>-8.3000000000000007</v>
      </c>
      <c r="J537" s="19">
        <f t="shared" si="160"/>
        <v>-8.1666666666666661</v>
      </c>
      <c r="K537" s="23">
        <f t="shared" si="162"/>
        <v>-7.5</v>
      </c>
      <c r="L537" s="23">
        <f t="shared" si="163"/>
        <v>-0.66666666666666607</v>
      </c>
      <c r="M537" s="50">
        <f t="shared" si="164"/>
        <v>-0.80000000000000071</v>
      </c>
      <c r="N537" s="24"/>
      <c r="O537" s="34">
        <f t="shared" si="154"/>
        <v>-0.72899971023277155</v>
      </c>
      <c r="P537" s="34">
        <f t="shared" si="161"/>
        <v>-0.29899999999999999</v>
      </c>
      <c r="Q537" s="37"/>
      <c r="R537" s="40"/>
      <c r="S537" s="34"/>
    </row>
    <row r="538" spans="1:19">
      <c r="A538" s="7">
        <v>71750</v>
      </c>
      <c r="B538" s="8">
        <f t="shared" si="155"/>
        <v>-71.75</v>
      </c>
      <c r="C538" s="8">
        <f t="shared" si="156"/>
        <v>0.5</v>
      </c>
      <c r="D538" s="8">
        <v>-4.5</v>
      </c>
      <c r="G538" s="23">
        <f t="shared" si="157"/>
        <v>-65.786439924872525</v>
      </c>
      <c r="H538" s="23">
        <f t="shared" si="158"/>
        <v>-65.528652432645515</v>
      </c>
      <c r="I538" s="19">
        <f t="shared" si="159"/>
        <v>-8.4</v>
      </c>
      <c r="J538" s="19">
        <f t="shared" si="160"/>
        <v>-8.0333333333333332</v>
      </c>
      <c r="K538" s="23">
        <f t="shared" si="162"/>
        <v>-7.3888888888888893</v>
      </c>
      <c r="L538" s="23">
        <f t="shared" si="163"/>
        <v>-0.64444444444444393</v>
      </c>
      <c r="M538" s="50">
        <f t="shared" si="164"/>
        <v>-1.0111111111111111</v>
      </c>
      <c r="N538" s="24"/>
      <c r="O538" s="34">
        <f t="shared" si="154"/>
        <v>-0.99844329786685371</v>
      </c>
      <c r="P538" s="34">
        <f t="shared" si="161"/>
        <v>-0.29899999999999999</v>
      </c>
      <c r="Q538" s="37"/>
      <c r="R538" s="40"/>
      <c r="S538" s="34"/>
    </row>
    <row r="539" spans="1:19">
      <c r="A539" s="7">
        <v>71250</v>
      </c>
      <c r="B539" s="8">
        <f t="shared" si="155"/>
        <v>-71.25</v>
      </c>
      <c r="C539" s="8">
        <f t="shared" si="156"/>
        <v>0.5</v>
      </c>
      <c r="D539" s="8">
        <v>-3.2</v>
      </c>
      <c r="G539" s="23">
        <f t="shared" si="157"/>
        <v>-65.270864940418505</v>
      </c>
      <c r="H539" s="23">
        <f t="shared" si="158"/>
        <v>-65.013077448191495</v>
      </c>
      <c r="I539" s="19">
        <f t="shared" si="159"/>
        <v>-7.4</v>
      </c>
      <c r="J539" s="19">
        <f t="shared" si="160"/>
        <v>-7.666666666666667</v>
      </c>
      <c r="K539" s="23">
        <f t="shared" si="162"/>
        <v>-7.4555555555555548</v>
      </c>
      <c r="L539" s="23">
        <f t="shared" si="163"/>
        <v>-0.21111111111111214</v>
      </c>
      <c r="M539" s="50">
        <f t="shared" si="164"/>
        <v>5.555555555555447E-2</v>
      </c>
      <c r="N539" s="24"/>
      <c r="O539" s="34">
        <f t="shared" si="154"/>
        <v>-0.80070416996780924</v>
      </c>
      <c r="P539" s="34">
        <f t="shared" si="161"/>
        <v>-0.29899999999999999</v>
      </c>
      <c r="Q539" s="37"/>
      <c r="R539" s="40"/>
      <c r="S539" s="34"/>
    </row>
    <row r="540" spans="1:19">
      <c r="A540" s="7">
        <v>70750</v>
      </c>
      <c r="B540" s="8">
        <f t="shared" si="155"/>
        <v>-70.75</v>
      </c>
      <c r="C540" s="8">
        <f t="shared" si="156"/>
        <v>0.5</v>
      </c>
      <c r="D540" s="8">
        <v>-3.7</v>
      </c>
      <c r="G540" s="23">
        <f t="shared" si="157"/>
        <v>-64.755289955964486</v>
      </c>
      <c r="H540" s="23">
        <f t="shared" si="158"/>
        <v>-64.497502463737476</v>
      </c>
      <c r="I540" s="19">
        <f t="shared" si="159"/>
        <v>-7.1999999999999993</v>
      </c>
      <c r="J540" s="19">
        <f t="shared" si="160"/>
        <v>-6.8666666666666671</v>
      </c>
      <c r="K540" s="23">
        <f t="shared" si="162"/>
        <v>-7.4777777777777779</v>
      </c>
      <c r="L540" s="23">
        <f t="shared" si="163"/>
        <v>0.61111111111111072</v>
      </c>
      <c r="M540" s="50">
        <f t="shared" si="164"/>
        <v>0.27777777777777857</v>
      </c>
      <c r="N540" s="24"/>
      <c r="O540" s="34">
        <f t="shared" si="154"/>
        <v>-0.22830666210521505</v>
      </c>
      <c r="P540" s="34">
        <f t="shared" si="161"/>
        <v>-0.29899999999999999</v>
      </c>
      <c r="Q540" s="37"/>
      <c r="R540" s="40"/>
      <c r="S540" s="34"/>
    </row>
    <row r="541" spans="1:19">
      <c r="A541" s="7">
        <v>70250</v>
      </c>
      <c r="B541" s="8">
        <f t="shared" si="155"/>
        <v>-70.25</v>
      </c>
      <c r="C541" s="8">
        <f t="shared" si="156"/>
        <v>0.5</v>
      </c>
      <c r="D541" s="8">
        <v>-5.2</v>
      </c>
      <c r="G541" s="23">
        <f t="shared" si="157"/>
        <v>-64.239714971510466</v>
      </c>
      <c r="H541" s="23">
        <f t="shared" si="158"/>
        <v>-63.981927479283456</v>
      </c>
      <c r="I541" s="19">
        <f t="shared" si="159"/>
        <v>-6</v>
      </c>
      <c r="J541" s="19">
        <f t="shared" si="160"/>
        <v>-6.5</v>
      </c>
      <c r="K541" s="23">
        <f t="shared" si="162"/>
        <v>-7.4555555555555548</v>
      </c>
      <c r="L541" s="23">
        <f t="shared" si="163"/>
        <v>0.95555555555555483</v>
      </c>
      <c r="M541" s="50">
        <f t="shared" si="164"/>
        <v>1.4555555555555548</v>
      </c>
      <c r="N541" s="24"/>
      <c r="O541" s="34">
        <f t="shared" si="154"/>
        <v>0.45091807030233744</v>
      </c>
      <c r="P541" s="34">
        <f t="shared" si="161"/>
        <v>-0.29899999999999999</v>
      </c>
      <c r="Q541" s="37"/>
      <c r="R541" s="40"/>
      <c r="S541" s="34"/>
    </row>
    <row r="542" spans="1:19">
      <c r="A542" s="7">
        <v>69750</v>
      </c>
      <c r="B542" s="8">
        <f t="shared" si="155"/>
        <v>-69.75</v>
      </c>
      <c r="C542" s="8">
        <f t="shared" si="156"/>
        <v>0.5</v>
      </c>
      <c r="D542" s="8">
        <v>-5.8</v>
      </c>
      <c r="G542" s="23">
        <f t="shared" si="157"/>
        <v>-63.724139987056446</v>
      </c>
      <c r="H542" s="23">
        <f t="shared" si="158"/>
        <v>-63.466352494829437</v>
      </c>
      <c r="I542" s="19">
        <f t="shared" si="159"/>
        <v>-6.3</v>
      </c>
      <c r="J542" s="19">
        <f t="shared" si="160"/>
        <v>-6.7666666666666666</v>
      </c>
      <c r="K542" s="23">
        <f t="shared" si="162"/>
        <v>-7.1888888888888891</v>
      </c>
      <c r="L542" s="23">
        <f t="shared" si="163"/>
        <v>0.4222222222222225</v>
      </c>
      <c r="M542" s="50">
        <f t="shared" si="164"/>
        <v>0.88888888888888928</v>
      </c>
      <c r="N542" s="24"/>
      <c r="O542" s="34">
        <f t="shared" si="154"/>
        <v>0.91915322621928375</v>
      </c>
      <c r="P542" s="34">
        <f t="shared" si="161"/>
        <v>-0.29899999999999999</v>
      </c>
      <c r="Q542" s="37"/>
      <c r="R542" s="40"/>
      <c r="S542" s="34"/>
    </row>
    <row r="543" spans="1:19">
      <c r="A543" s="7">
        <v>69250</v>
      </c>
      <c r="B543" s="8">
        <f t="shared" si="155"/>
        <v>-69.25</v>
      </c>
      <c r="C543" s="8">
        <f t="shared" si="156"/>
        <v>0.5</v>
      </c>
      <c r="D543" s="8">
        <v>-6.3</v>
      </c>
      <c r="G543" s="23">
        <f t="shared" si="157"/>
        <v>-63.208565002602427</v>
      </c>
      <c r="H543" s="23">
        <f t="shared" si="158"/>
        <v>-62.950777510375417</v>
      </c>
      <c r="I543" s="19">
        <f t="shared" si="159"/>
        <v>-8</v>
      </c>
      <c r="J543" s="19">
        <f t="shared" si="160"/>
        <v>-7.4000000000000012</v>
      </c>
      <c r="K543" s="23">
        <f t="shared" si="162"/>
        <v>-6.8888888888888893</v>
      </c>
      <c r="L543" s="23">
        <f t="shared" si="163"/>
        <v>-0.51111111111111196</v>
      </c>
      <c r="M543" s="50">
        <f t="shared" si="164"/>
        <v>-1.1111111111111107</v>
      </c>
      <c r="N543" s="24"/>
      <c r="O543" s="34">
        <f t="shared" si="154"/>
        <v>0.95730637233797744</v>
      </c>
      <c r="P543" s="34">
        <f t="shared" si="161"/>
        <v>-0.29899999999999999</v>
      </c>
      <c r="Q543" s="37"/>
      <c r="R543" s="40"/>
      <c r="S543" s="34"/>
    </row>
    <row r="544" spans="1:19">
      <c r="A544" s="7">
        <v>68750</v>
      </c>
      <c r="B544" s="8">
        <f t="shared" si="155"/>
        <v>-68.75</v>
      </c>
      <c r="C544" s="8">
        <f t="shared" si="156"/>
        <v>0.5</v>
      </c>
      <c r="D544" s="8">
        <v>-6.8</v>
      </c>
      <c r="G544" s="23">
        <f t="shared" si="157"/>
        <v>-62.692990018148407</v>
      </c>
      <c r="H544" s="23">
        <f t="shared" si="158"/>
        <v>-62.435202525921397</v>
      </c>
      <c r="I544" s="19">
        <f t="shared" si="159"/>
        <v>-7.9</v>
      </c>
      <c r="J544" s="19">
        <f t="shared" si="160"/>
        <v>-7.833333333333333</v>
      </c>
      <c r="K544" s="23">
        <f t="shared" si="162"/>
        <v>-6.7111111111111112</v>
      </c>
      <c r="L544" s="23">
        <f t="shared" si="163"/>
        <v>-1.1222222222222218</v>
      </c>
      <c r="M544" s="50">
        <f t="shared" si="164"/>
        <v>-1.1888888888888891</v>
      </c>
      <c r="N544" s="24"/>
      <c r="O544" s="34">
        <f t="shared" si="154"/>
        <v>0.54752522756449529</v>
      </c>
      <c r="P544" s="34">
        <f t="shared" si="161"/>
        <v>-0.29899999999999999</v>
      </c>
      <c r="Q544" s="37"/>
      <c r="R544" s="40"/>
      <c r="S544" s="34"/>
    </row>
    <row r="545" spans="1:19">
      <c r="A545" s="7">
        <v>68250</v>
      </c>
      <c r="B545" s="8">
        <f t="shared" si="155"/>
        <v>-68.25</v>
      </c>
      <c r="C545" s="8">
        <f t="shared" si="156"/>
        <v>0.5</v>
      </c>
      <c r="D545" s="8">
        <v>-7.3</v>
      </c>
      <c r="G545" s="23">
        <f t="shared" si="157"/>
        <v>-62.177415033694388</v>
      </c>
      <c r="H545" s="23">
        <f t="shared" si="158"/>
        <v>-61.919627541467378</v>
      </c>
      <c r="I545" s="19">
        <f t="shared" si="159"/>
        <v>-7.6</v>
      </c>
      <c r="J545" s="19">
        <f t="shared" si="160"/>
        <v>-7.1333333333333329</v>
      </c>
      <c r="K545" s="23">
        <f t="shared" si="162"/>
        <v>-6.5666666666666664</v>
      </c>
      <c r="L545" s="23">
        <f t="shared" si="163"/>
        <v>-0.56666666666666643</v>
      </c>
      <c r="M545" s="50">
        <f t="shared" si="164"/>
        <v>-1.0333333333333332</v>
      </c>
      <c r="N545" s="24"/>
      <c r="O545" s="34">
        <f t="shared" si="154"/>
        <v>-0.11844905625148765</v>
      </c>
      <c r="P545" s="34">
        <f t="shared" si="161"/>
        <v>-0.29899999999999999</v>
      </c>
      <c r="Q545" s="37"/>
      <c r="R545" s="40"/>
      <c r="S545" s="34"/>
    </row>
    <row r="546" spans="1:19">
      <c r="A546" s="7">
        <v>67750</v>
      </c>
      <c r="B546" s="8">
        <f t="shared" si="155"/>
        <v>-67.75</v>
      </c>
      <c r="C546" s="8">
        <f t="shared" si="156"/>
        <v>0.5</v>
      </c>
      <c r="D546" s="8">
        <v>-7.4</v>
      </c>
      <c r="G546" s="23">
        <f t="shared" si="157"/>
        <v>-61.661840049240368</v>
      </c>
      <c r="H546" s="23">
        <f t="shared" si="158"/>
        <v>-61.404052557013358</v>
      </c>
      <c r="I546" s="19">
        <f t="shared" si="159"/>
        <v>-5.9</v>
      </c>
      <c r="J546" s="19">
        <f t="shared" si="160"/>
        <v>-6.3999999999999995</v>
      </c>
      <c r="K546" s="23">
        <f t="shared" si="162"/>
        <v>-6.4666666666666668</v>
      </c>
      <c r="L546" s="23">
        <f t="shared" si="163"/>
        <v>6.6666666666667318E-2</v>
      </c>
      <c r="M546" s="50">
        <f t="shared" si="164"/>
        <v>0.56666666666666643</v>
      </c>
      <c r="N546" s="24"/>
      <c r="O546" s="34">
        <f t="shared" si="154"/>
        <v>-0.72899971023279575</v>
      </c>
      <c r="P546" s="34">
        <f t="shared" si="161"/>
        <v>-0.29899999999999999</v>
      </c>
      <c r="Q546" s="37"/>
      <c r="R546" s="40"/>
      <c r="S546" s="34"/>
    </row>
    <row r="547" spans="1:19">
      <c r="A547" s="7">
        <v>67250</v>
      </c>
      <c r="B547" s="8">
        <f t="shared" si="155"/>
        <v>-67.25</v>
      </c>
      <c r="C547" s="8">
        <f t="shared" si="156"/>
        <v>0.5</v>
      </c>
      <c r="D547" s="8">
        <v>-7.7</v>
      </c>
      <c r="G547" s="23">
        <f t="shared" si="157"/>
        <v>-61.146265064786348</v>
      </c>
      <c r="H547" s="23">
        <f t="shared" si="158"/>
        <v>-60.888477572559339</v>
      </c>
      <c r="I547" s="19">
        <f t="shared" si="159"/>
        <v>-5.7</v>
      </c>
      <c r="J547" s="19">
        <f t="shared" si="160"/>
        <v>-5.8000000000000007</v>
      </c>
      <c r="K547" s="23">
        <f t="shared" si="162"/>
        <v>-6.3</v>
      </c>
      <c r="L547" s="23">
        <f t="shared" si="163"/>
        <v>0.49999999999999911</v>
      </c>
      <c r="M547" s="50">
        <f t="shared" si="164"/>
        <v>0.59999999999999964</v>
      </c>
      <c r="N547" s="24"/>
      <c r="O547" s="34">
        <f t="shared" si="154"/>
        <v>-0.99844329786685571</v>
      </c>
      <c r="P547" s="34">
        <f t="shared" si="161"/>
        <v>-0.29899999999999999</v>
      </c>
      <c r="Q547" s="37"/>
      <c r="R547" s="40"/>
      <c r="S547" s="34"/>
    </row>
    <row r="548" spans="1:19">
      <c r="A548" s="7">
        <v>66750</v>
      </c>
      <c r="B548" s="8">
        <f t="shared" si="155"/>
        <v>-66.75</v>
      </c>
      <c r="C548" s="8">
        <f t="shared" si="156"/>
        <v>0.5</v>
      </c>
      <c r="D548" s="8">
        <v>-7.8</v>
      </c>
      <c r="G548" s="23">
        <f t="shared" si="157"/>
        <v>-60.630690080332329</v>
      </c>
      <c r="H548" s="23">
        <f t="shared" si="158"/>
        <v>-60.372902588105319</v>
      </c>
      <c r="I548" s="19">
        <f t="shared" si="159"/>
        <v>-5.8</v>
      </c>
      <c r="J548" s="19">
        <f t="shared" si="160"/>
        <v>-5.8</v>
      </c>
      <c r="K548" s="23">
        <f t="shared" si="162"/>
        <v>-5.9777777777777779</v>
      </c>
      <c r="L548" s="23">
        <f t="shared" si="163"/>
        <v>0.17777777777777803</v>
      </c>
      <c r="M548" s="50">
        <f t="shared" si="164"/>
        <v>0.17777777777777803</v>
      </c>
      <c r="N548" s="24"/>
      <c r="O548" s="34">
        <f t="shared" si="154"/>
        <v>-0.8007041699677796</v>
      </c>
      <c r="P548" s="34">
        <f t="shared" si="161"/>
        <v>-0.29899999999999999</v>
      </c>
      <c r="Q548" s="37"/>
      <c r="R548" s="40"/>
      <c r="S548" s="34"/>
    </row>
    <row r="549" spans="1:19">
      <c r="A549" s="7">
        <v>66250</v>
      </c>
      <c r="B549" s="8">
        <f t="shared" si="155"/>
        <v>-66.25</v>
      </c>
      <c r="C549" s="8">
        <f t="shared" si="156"/>
        <v>0.5</v>
      </c>
      <c r="D549" s="8">
        <v>-8.3000000000000007</v>
      </c>
      <c r="G549" s="23">
        <f t="shared" si="157"/>
        <v>-60.115115095878309</v>
      </c>
      <c r="H549" s="23">
        <f t="shared" si="158"/>
        <v>-59.857327603651299</v>
      </c>
      <c r="I549" s="19">
        <f t="shared" si="159"/>
        <v>-5.9</v>
      </c>
      <c r="J549" s="19">
        <f t="shared" si="160"/>
        <v>-5.5999999999999988</v>
      </c>
      <c r="K549" s="23">
        <f t="shared" si="162"/>
        <v>-5.5333333333333332</v>
      </c>
      <c r="L549" s="23">
        <f t="shared" si="163"/>
        <v>-6.6666666666665542E-2</v>
      </c>
      <c r="M549" s="50">
        <f t="shared" si="164"/>
        <v>-0.36666666666666714</v>
      </c>
      <c r="N549" s="24"/>
      <c r="O549" s="34">
        <f t="shared" si="154"/>
        <v>-0.22830666210516687</v>
      </c>
      <c r="P549" s="34">
        <f t="shared" si="161"/>
        <v>-0.29899999999999999</v>
      </c>
      <c r="Q549" s="37"/>
      <c r="R549" s="40"/>
      <c r="S549" s="34"/>
    </row>
    <row r="550" spans="1:19">
      <c r="A550" s="7">
        <v>65750</v>
      </c>
      <c r="B550" s="8">
        <f t="shared" si="155"/>
        <v>-65.75</v>
      </c>
      <c r="C550" s="8">
        <f t="shared" si="156"/>
        <v>0.5</v>
      </c>
      <c r="D550" s="8">
        <v>-8.4</v>
      </c>
      <c r="G550" s="23">
        <f t="shared" si="157"/>
        <v>-59.59954011142429</v>
      </c>
      <c r="H550" s="23">
        <f t="shared" si="158"/>
        <v>-59.34175261919728</v>
      </c>
      <c r="I550" s="19">
        <f t="shared" si="159"/>
        <v>-5.0999999999999996</v>
      </c>
      <c r="J550" s="19">
        <f t="shared" si="160"/>
        <v>-5.2666666666666666</v>
      </c>
      <c r="K550" s="23">
        <f t="shared" si="162"/>
        <v>-5.2444444444444445</v>
      </c>
      <c r="L550" s="23">
        <f t="shared" si="163"/>
        <v>-2.2222222222222143E-2</v>
      </c>
      <c r="M550" s="50">
        <f t="shared" si="164"/>
        <v>0.14444444444444482</v>
      </c>
      <c r="N550" s="24"/>
      <c r="O550" s="34">
        <f t="shared" si="154"/>
        <v>0.45091807030238157</v>
      </c>
      <c r="P550" s="34">
        <f t="shared" si="161"/>
        <v>-0.29899999999999999</v>
      </c>
      <c r="Q550" s="37"/>
      <c r="R550" s="40"/>
      <c r="S550" s="34"/>
    </row>
    <row r="551" spans="1:19">
      <c r="A551" s="7">
        <v>65250</v>
      </c>
      <c r="B551" s="8">
        <f t="shared" si="155"/>
        <v>-65.25</v>
      </c>
      <c r="C551" s="8">
        <f t="shared" si="156"/>
        <v>0.5</v>
      </c>
      <c r="D551" s="8">
        <v>-7.4</v>
      </c>
      <c r="G551" s="23">
        <f t="shared" si="157"/>
        <v>-59.08396512697027</v>
      </c>
      <c r="H551" s="23">
        <f t="shared" si="158"/>
        <v>-58.82617763474326</v>
      </c>
      <c r="I551" s="19">
        <f t="shared" si="159"/>
        <v>-4.8</v>
      </c>
      <c r="J551" s="19">
        <f t="shared" si="160"/>
        <v>-4.9999999999999991</v>
      </c>
      <c r="K551" s="23">
        <f t="shared" si="162"/>
        <v>-5.1111111111111107</v>
      </c>
      <c r="L551" s="23">
        <f t="shared" si="163"/>
        <v>0.1111111111111116</v>
      </c>
      <c r="M551" s="50">
        <f t="shared" si="164"/>
        <v>0.31111111111111089</v>
      </c>
      <c r="N551" s="24"/>
      <c r="O551" s="34">
        <f t="shared" si="154"/>
        <v>0.91915322621929207</v>
      </c>
      <c r="P551" s="34">
        <f t="shared" si="161"/>
        <v>-0.29899999999999999</v>
      </c>
      <c r="Q551" s="37"/>
      <c r="R551" s="40"/>
      <c r="S551" s="34"/>
    </row>
    <row r="552" spans="1:19">
      <c r="A552" s="7">
        <v>64750</v>
      </c>
      <c r="B552" s="8">
        <f t="shared" si="155"/>
        <v>-64.75</v>
      </c>
      <c r="C552" s="8">
        <f t="shared" si="156"/>
        <v>0.5</v>
      </c>
      <c r="D552" s="8">
        <v>-7.1</v>
      </c>
      <c r="G552" s="23">
        <f t="shared" si="157"/>
        <v>-58.56839014251625</v>
      </c>
      <c r="H552" s="23">
        <f t="shared" si="158"/>
        <v>-58.310602650289241</v>
      </c>
      <c r="I552" s="19">
        <f t="shared" si="159"/>
        <v>-5.0999999999999996</v>
      </c>
      <c r="J552" s="19">
        <f t="shared" si="160"/>
        <v>-4.5999999999999996</v>
      </c>
      <c r="K552" s="23">
        <f t="shared" si="162"/>
        <v>-5.0444444444444443</v>
      </c>
      <c r="L552" s="23">
        <f t="shared" si="163"/>
        <v>0.44444444444444464</v>
      </c>
      <c r="M552" s="50">
        <f t="shared" si="164"/>
        <v>-5.5555555555555358E-2</v>
      </c>
      <c r="N552" s="24"/>
      <c r="O552" s="34">
        <f t="shared" si="154"/>
        <v>0.95730637233796723</v>
      </c>
      <c r="P552" s="34">
        <f t="shared" si="161"/>
        <v>-0.29899999999999999</v>
      </c>
      <c r="Q552" s="37"/>
      <c r="R552" s="40"/>
      <c r="S552" s="34"/>
    </row>
    <row r="553" spans="1:19">
      <c r="A553" s="7">
        <v>64250</v>
      </c>
      <c r="B553" s="8">
        <f t="shared" si="155"/>
        <v>-64.25</v>
      </c>
      <c r="C553" s="8">
        <f t="shared" si="156"/>
        <v>0.5</v>
      </c>
      <c r="D553" s="8">
        <v>-7.3</v>
      </c>
      <c r="G553" s="23">
        <f t="shared" si="157"/>
        <v>-58.052815158062231</v>
      </c>
      <c r="H553" s="23">
        <f t="shared" si="158"/>
        <v>-57.795027665835221</v>
      </c>
      <c r="I553" s="19">
        <f t="shared" si="159"/>
        <v>-3.9</v>
      </c>
      <c r="J553" s="19">
        <f t="shared" si="160"/>
        <v>-4.666666666666667</v>
      </c>
      <c r="K553" s="23">
        <f t="shared" si="162"/>
        <v>-5.0444444444444443</v>
      </c>
      <c r="L553" s="23">
        <f t="shared" si="163"/>
        <v>0.37777777777777732</v>
      </c>
      <c r="M553" s="50">
        <f t="shared" si="164"/>
        <v>1.1444444444444444</v>
      </c>
      <c r="N553" s="24"/>
      <c r="O553" s="34">
        <f t="shared" si="154"/>
        <v>0.54752522756447763</v>
      </c>
      <c r="P553" s="34">
        <f t="shared" si="161"/>
        <v>-0.29899999999999999</v>
      </c>
      <c r="Q553" s="37"/>
      <c r="R553" s="40"/>
      <c r="S553" s="34"/>
    </row>
    <row r="554" spans="1:19">
      <c r="A554" s="7">
        <v>63750</v>
      </c>
      <c r="B554" s="8">
        <f t="shared" si="155"/>
        <v>-63.75</v>
      </c>
      <c r="C554" s="8">
        <f t="shared" si="156"/>
        <v>0.5</v>
      </c>
      <c r="D554" s="8">
        <v>-6</v>
      </c>
      <c r="G554" s="23">
        <f t="shared" si="157"/>
        <v>-57.537240173608211</v>
      </c>
      <c r="H554" s="23">
        <f t="shared" si="158"/>
        <v>-57.279452681381201</v>
      </c>
      <c r="I554" s="19">
        <f t="shared" si="159"/>
        <v>-5</v>
      </c>
      <c r="J554" s="19">
        <f t="shared" si="160"/>
        <v>-4.5333333333333341</v>
      </c>
      <c r="K554" s="23">
        <f t="shared" si="162"/>
        <v>-5.155555555555555</v>
      </c>
      <c r="L554" s="23">
        <f t="shared" si="163"/>
        <v>0.6222222222222209</v>
      </c>
      <c r="M554" s="50">
        <f t="shared" si="164"/>
        <v>0.155555555555555</v>
      </c>
      <c r="N554" s="24"/>
      <c r="O554" s="34">
        <f t="shared" si="154"/>
        <v>-0.1184490562515368</v>
      </c>
      <c r="P554" s="34">
        <f t="shared" si="161"/>
        <v>-0.29899999999999999</v>
      </c>
      <c r="Q554" s="37"/>
      <c r="R554" s="40"/>
      <c r="S554" s="34"/>
    </row>
    <row r="555" spans="1:19">
      <c r="A555" s="7">
        <v>63250</v>
      </c>
      <c r="B555" s="8">
        <f t="shared" si="155"/>
        <v>-63.25</v>
      </c>
      <c r="C555" s="8">
        <f t="shared" si="156"/>
        <v>0.5</v>
      </c>
      <c r="D555" s="8">
        <v>-6.3</v>
      </c>
      <c r="G555" s="23">
        <f t="shared" si="157"/>
        <v>-57.021665189154191</v>
      </c>
      <c r="H555" s="23">
        <f t="shared" si="158"/>
        <v>-56.763877696927182</v>
      </c>
      <c r="I555" s="19">
        <f t="shared" si="159"/>
        <v>-4.7</v>
      </c>
      <c r="J555" s="19">
        <f t="shared" si="160"/>
        <v>-4.9333333333333327</v>
      </c>
      <c r="K555" s="23">
        <f t="shared" si="162"/>
        <v>-5.2777777777777768</v>
      </c>
      <c r="L555" s="23">
        <f t="shared" si="163"/>
        <v>0.34444444444444411</v>
      </c>
      <c r="M555" s="50">
        <f t="shared" si="164"/>
        <v>0.57777777777777661</v>
      </c>
      <c r="N555" s="24"/>
      <c r="O555" s="34">
        <f t="shared" si="154"/>
        <v>-0.72899971023281984</v>
      </c>
      <c r="P555" s="34">
        <f t="shared" si="161"/>
        <v>-0.29899999999999999</v>
      </c>
      <c r="Q555" s="37"/>
      <c r="R555" s="40"/>
      <c r="S555" s="34"/>
    </row>
    <row r="556" spans="1:19">
      <c r="A556" s="7">
        <v>62750</v>
      </c>
      <c r="B556" s="8">
        <f t="shared" si="155"/>
        <v>-62.75</v>
      </c>
      <c r="C556" s="8">
        <f t="shared" si="156"/>
        <v>0.5</v>
      </c>
      <c r="D556" s="8">
        <v>-8</v>
      </c>
      <c r="G556" s="23">
        <f t="shared" si="157"/>
        <v>-56.506090204700172</v>
      </c>
      <c r="H556" s="23">
        <f t="shared" si="158"/>
        <v>-56.248302712473162</v>
      </c>
      <c r="I556" s="19">
        <f t="shared" si="159"/>
        <v>-5.0999999999999996</v>
      </c>
      <c r="J556" s="19">
        <f t="shared" si="160"/>
        <v>-5.2</v>
      </c>
      <c r="K556" s="23">
        <f t="shared" si="162"/>
        <v>-5.3666666666666671</v>
      </c>
      <c r="L556" s="23">
        <f t="shared" si="163"/>
        <v>0.16666666666666696</v>
      </c>
      <c r="M556" s="50">
        <f t="shared" si="164"/>
        <v>0.2666666666666675</v>
      </c>
      <c r="N556" s="24"/>
      <c r="O556" s="34">
        <f t="shared" si="154"/>
        <v>-0.99844329786685848</v>
      </c>
      <c r="P556" s="34">
        <f t="shared" si="161"/>
        <v>-0.29899999999999999</v>
      </c>
      <c r="Q556" s="37"/>
      <c r="R556" s="40"/>
      <c r="S556" s="34"/>
    </row>
    <row r="557" spans="1:19">
      <c r="A557" s="7">
        <v>62250</v>
      </c>
      <c r="B557" s="8">
        <f t="shared" si="155"/>
        <v>-62.25</v>
      </c>
      <c r="C557" s="8">
        <f t="shared" si="156"/>
        <v>0.5</v>
      </c>
      <c r="D557" s="8">
        <v>-7.9</v>
      </c>
      <c r="G557" s="23">
        <f t="shared" si="157"/>
        <v>-55.990515220246152</v>
      </c>
      <c r="H557" s="23">
        <f t="shared" si="158"/>
        <v>-55.732727728019142</v>
      </c>
      <c r="I557" s="19">
        <f t="shared" si="159"/>
        <v>-5.8</v>
      </c>
      <c r="J557" s="19">
        <f t="shared" si="160"/>
        <v>-5.9333333333333327</v>
      </c>
      <c r="K557" s="23">
        <f t="shared" si="162"/>
        <v>-5.4333333333333345</v>
      </c>
      <c r="L557" s="23">
        <f t="shared" si="163"/>
        <v>-0.49999999999999822</v>
      </c>
      <c r="M557" s="50">
        <f t="shared" si="164"/>
        <v>-0.36666666666666536</v>
      </c>
      <c r="N557" s="24"/>
      <c r="O557" s="34">
        <f t="shared" si="154"/>
        <v>-0.80070416996776694</v>
      </c>
      <c r="P557" s="34">
        <f t="shared" si="161"/>
        <v>-0.29899999999999999</v>
      </c>
      <c r="Q557" s="37"/>
      <c r="R557" s="40"/>
      <c r="S557" s="34"/>
    </row>
    <row r="558" spans="1:19">
      <c r="A558" s="7">
        <v>61750</v>
      </c>
      <c r="B558" s="8">
        <f t="shared" si="155"/>
        <v>-61.75</v>
      </c>
      <c r="C558" s="8">
        <f t="shared" si="156"/>
        <v>0.5</v>
      </c>
      <c r="D558" s="8">
        <v>-7.6</v>
      </c>
      <c r="G558" s="23">
        <f t="shared" si="157"/>
        <v>-55.474940235792133</v>
      </c>
      <c r="H558" s="23">
        <f t="shared" si="158"/>
        <v>-55.217152743565123</v>
      </c>
      <c r="I558" s="19">
        <f t="shared" si="159"/>
        <v>-6.9</v>
      </c>
      <c r="J558" s="19">
        <f t="shared" si="160"/>
        <v>-6.3</v>
      </c>
      <c r="K558" s="23">
        <f t="shared" si="162"/>
        <v>-5.6222222222222236</v>
      </c>
      <c r="L558" s="23">
        <f t="shared" si="163"/>
        <v>-0.67777777777777626</v>
      </c>
      <c r="M558" s="50">
        <f t="shared" si="164"/>
        <v>-1.2777777777777768</v>
      </c>
      <c r="N558" s="24"/>
      <c r="O558" s="34">
        <f t="shared" si="154"/>
        <v>-0.22830666210513251</v>
      </c>
      <c r="P558" s="34">
        <f t="shared" si="161"/>
        <v>-0.29899999999999999</v>
      </c>
      <c r="Q558" s="37"/>
      <c r="R558" s="40"/>
      <c r="S558" s="34"/>
    </row>
    <row r="559" spans="1:19">
      <c r="A559" s="7">
        <v>61250</v>
      </c>
      <c r="B559" s="8">
        <f t="shared" si="155"/>
        <v>-61.25</v>
      </c>
      <c r="C559" s="8">
        <f t="shared" si="156"/>
        <v>0.5</v>
      </c>
      <c r="D559" s="8">
        <v>-5.9</v>
      </c>
      <c r="G559" s="23">
        <f t="shared" si="157"/>
        <v>-54.959365251338113</v>
      </c>
      <c r="H559" s="23">
        <f t="shared" si="158"/>
        <v>-54.701577759111103</v>
      </c>
      <c r="I559" s="19">
        <f t="shared" si="159"/>
        <v>-6.2</v>
      </c>
      <c r="J559" s="19">
        <f t="shared" si="160"/>
        <v>-6.2333333333333343</v>
      </c>
      <c r="K559" s="23">
        <f t="shared" si="162"/>
        <v>-5.655555555555555</v>
      </c>
      <c r="L559" s="23">
        <f t="shared" si="163"/>
        <v>-0.57777777777777928</v>
      </c>
      <c r="M559" s="50">
        <f t="shared" si="164"/>
        <v>-0.54444444444444517</v>
      </c>
      <c r="N559" s="24"/>
      <c r="O559" s="34">
        <f t="shared" si="154"/>
        <v>0.45091807030240039</v>
      </c>
      <c r="P559" s="34">
        <f t="shared" si="161"/>
        <v>-0.29899999999999999</v>
      </c>
      <c r="Q559" s="37"/>
      <c r="R559" s="40"/>
      <c r="S559" s="34"/>
    </row>
    <row r="560" spans="1:19">
      <c r="A560" s="7">
        <v>60750</v>
      </c>
      <c r="B560" s="8">
        <f t="shared" si="155"/>
        <v>-60.75</v>
      </c>
      <c r="C560" s="8">
        <f t="shared" si="156"/>
        <v>0.5</v>
      </c>
      <c r="D560" s="8">
        <v>-5.7</v>
      </c>
      <c r="G560" s="23">
        <f t="shared" si="157"/>
        <v>-54.443790266884093</v>
      </c>
      <c r="H560" s="23">
        <f t="shared" si="158"/>
        <v>-54.186002774657084</v>
      </c>
      <c r="I560" s="19">
        <f t="shared" si="159"/>
        <v>-5.6</v>
      </c>
      <c r="J560" s="19">
        <f t="shared" si="160"/>
        <v>-5.833333333333333</v>
      </c>
      <c r="K560" s="23">
        <f t="shared" si="162"/>
        <v>-5.6111111111111107</v>
      </c>
      <c r="L560" s="23">
        <f t="shared" si="163"/>
        <v>-0.22222222222222232</v>
      </c>
      <c r="M560" s="50">
        <f t="shared" si="164"/>
        <v>1.1111111111111072E-2</v>
      </c>
      <c r="N560" s="24"/>
      <c r="O560" s="34">
        <f t="shared" si="154"/>
        <v>0.91915322621931161</v>
      </c>
      <c r="P560" s="34">
        <f t="shared" si="161"/>
        <v>-0.29899999999999999</v>
      </c>
      <c r="Q560" s="37"/>
      <c r="R560" s="40"/>
      <c r="S560" s="34"/>
    </row>
    <row r="561" spans="1:19">
      <c r="A561" s="7">
        <v>60250</v>
      </c>
      <c r="B561" s="8">
        <f t="shared" si="155"/>
        <v>-60.25</v>
      </c>
      <c r="C561" s="8">
        <f t="shared" si="156"/>
        <v>0.5</v>
      </c>
      <c r="D561" s="8">
        <v>-5.8</v>
      </c>
      <c r="G561" s="23">
        <f t="shared" si="157"/>
        <v>-53.928215282430074</v>
      </c>
      <c r="H561" s="23">
        <f t="shared" si="158"/>
        <v>-53.670427790203064</v>
      </c>
      <c r="I561" s="19">
        <f t="shared" si="159"/>
        <v>-5.7</v>
      </c>
      <c r="J561" s="19">
        <f t="shared" si="160"/>
        <v>-5.6333333333333329</v>
      </c>
      <c r="K561" s="23">
        <f t="shared" si="162"/>
        <v>-5.5444444444444434</v>
      </c>
      <c r="L561" s="23">
        <f t="shared" si="163"/>
        <v>-8.8888888888889461E-2</v>
      </c>
      <c r="M561" s="50">
        <f t="shared" si="164"/>
        <v>-0.15555555555555678</v>
      </c>
      <c r="N561" s="24"/>
      <c r="O561" s="34">
        <f t="shared" si="154"/>
        <v>0.95730637233795701</v>
      </c>
      <c r="P561" s="34">
        <f t="shared" si="161"/>
        <v>-0.29899999999999999</v>
      </c>
      <c r="Q561" s="37"/>
      <c r="R561" s="40"/>
      <c r="S561" s="34"/>
    </row>
    <row r="562" spans="1:19">
      <c r="A562" s="7">
        <v>59750</v>
      </c>
      <c r="B562" s="8">
        <f t="shared" si="155"/>
        <v>-59.75</v>
      </c>
      <c r="C562" s="8">
        <f t="shared" si="156"/>
        <v>0.5</v>
      </c>
      <c r="D562" s="8">
        <v>-5.9</v>
      </c>
      <c r="G562" s="23">
        <f t="shared" si="157"/>
        <v>-53.412640297976054</v>
      </c>
      <c r="H562" s="23">
        <f t="shared" si="158"/>
        <v>-53.154852805749044</v>
      </c>
      <c r="I562" s="19">
        <f t="shared" si="159"/>
        <v>-5.6</v>
      </c>
      <c r="J562" s="19">
        <f t="shared" si="160"/>
        <v>-5.5333333333333341</v>
      </c>
      <c r="K562" s="23">
        <f t="shared" si="162"/>
        <v>-5.5444444444444434</v>
      </c>
      <c r="L562" s="23">
        <f t="shared" si="163"/>
        <v>1.1111111111109295E-2</v>
      </c>
      <c r="M562" s="50">
        <f t="shared" si="164"/>
        <v>-5.5555555555556246E-2</v>
      </c>
      <c r="N562" s="24"/>
      <c r="O562" s="34">
        <f t="shared" si="154"/>
        <v>0.54752522756443622</v>
      </c>
      <c r="P562" s="34">
        <f t="shared" si="161"/>
        <v>-0.29899999999999999</v>
      </c>
      <c r="Q562" s="37"/>
      <c r="R562" s="40"/>
      <c r="S562" s="34"/>
    </row>
    <row r="563" spans="1:19">
      <c r="A563" s="7">
        <v>59250</v>
      </c>
      <c r="B563" s="8">
        <f t="shared" si="155"/>
        <v>-59.25</v>
      </c>
      <c r="C563" s="8">
        <f t="shared" si="156"/>
        <v>0.5</v>
      </c>
      <c r="D563" s="8">
        <v>-5.0999999999999996</v>
      </c>
      <c r="G563" s="23">
        <f t="shared" si="157"/>
        <v>-52.897065313522035</v>
      </c>
      <c r="H563" s="23">
        <f t="shared" si="158"/>
        <v>-52.639277821295025</v>
      </c>
      <c r="I563" s="19">
        <f t="shared" si="159"/>
        <v>-5.3</v>
      </c>
      <c r="J563" s="19">
        <f t="shared" si="160"/>
        <v>-5.0666666666666664</v>
      </c>
      <c r="K563" s="23">
        <f t="shared" si="162"/>
        <v>-5.4</v>
      </c>
      <c r="L563" s="23">
        <f t="shared" si="163"/>
        <v>0.33333333333333393</v>
      </c>
      <c r="M563" s="50">
        <f t="shared" si="164"/>
        <v>0.10000000000000053</v>
      </c>
      <c r="N563" s="24"/>
      <c r="O563" s="34">
        <f t="shared" si="154"/>
        <v>-0.11844905625157183</v>
      </c>
      <c r="P563" s="34">
        <f t="shared" si="161"/>
        <v>-0.29899999999999999</v>
      </c>
      <c r="Q563" s="37"/>
      <c r="R563" s="40"/>
      <c r="S563" s="34"/>
    </row>
    <row r="564" spans="1:19">
      <c r="A564" s="7">
        <v>58750</v>
      </c>
      <c r="B564" s="8">
        <f t="shared" si="155"/>
        <v>-58.75</v>
      </c>
      <c r="C564" s="8">
        <f t="shared" si="156"/>
        <v>0.5</v>
      </c>
      <c r="D564" s="8">
        <v>-4.8</v>
      </c>
      <c r="G564" s="23">
        <f t="shared" si="157"/>
        <v>-52.381490329068015</v>
      </c>
      <c r="H564" s="23">
        <f t="shared" si="158"/>
        <v>-52.123702836841005</v>
      </c>
      <c r="I564" s="19">
        <f t="shared" si="159"/>
        <v>-4.3</v>
      </c>
      <c r="J564" s="19">
        <f t="shared" si="160"/>
        <v>-4.7</v>
      </c>
      <c r="K564" s="23">
        <f t="shared" si="162"/>
        <v>-5.3777777777777773</v>
      </c>
      <c r="L564" s="23">
        <f t="shared" si="163"/>
        <v>0.67777777777777715</v>
      </c>
      <c r="M564" s="50">
        <f t="shared" si="164"/>
        <v>1.0777777777777775</v>
      </c>
      <c r="N564" s="24"/>
      <c r="O564" s="34">
        <f t="shared" si="154"/>
        <v>-0.72899971023284404</v>
      </c>
      <c r="P564" s="34">
        <f t="shared" si="161"/>
        <v>-0.29899999999999999</v>
      </c>
      <c r="Q564" s="37"/>
      <c r="R564" s="40"/>
      <c r="S564" s="34"/>
    </row>
    <row r="565" spans="1:19">
      <c r="A565" s="7">
        <v>58250</v>
      </c>
      <c r="B565" s="8">
        <f t="shared" si="155"/>
        <v>-58.25</v>
      </c>
      <c r="C565" s="8">
        <f t="shared" si="156"/>
        <v>0.5</v>
      </c>
      <c r="D565" s="8">
        <v>-5.0999999999999996</v>
      </c>
      <c r="G565" s="23">
        <f t="shared" si="157"/>
        <v>-51.865915344613995</v>
      </c>
      <c r="H565" s="23">
        <f t="shared" si="158"/>
        <v>-51.608127852386986</v>
      </c>
      <c r="I565" s="19">
        <f t="shared" si="159"/>
        <v>-4.5</v>
      </c>
      <c r="J565" s="19">
        <f t="shared" si="160"/>
        <v>-4.8666666666666671</v>
      </c>
      <c r="K565" s="23">
        <f t="shared" si="162"/>
        <v>-5.4444444444444455</v>
      </c>
      <c r="L565" s="23">
        <f t="shared" si="163"/>
        <v>0.57777777777777839</v>
      </c>
      <c r="M565" s="50">
        <f t="shared" si="164"/>
        <v>0.94444444444444553</v>
      </c>
      <c r="N565" s="24"/>
      <c r="O565" s="34">
        <f t="shared" si="154"/>
        <v>-0.9984432978668597</v>
      </c>
      <c r="P565" s="34">
        <f t="shared" si="161"/>
        <v>-0.29899999999999999</v>
      </c>
      <c r="Q565" s="37"/>
      <c r="R565" s="40"/>
      <c r="S565" s="34"/>
    </row>
    <row r="566" spans="1:19">
      <c r="A566" s="7">
        <v>57750</v>
      </c>
      <c r="B566" s="8">
        <f t="shared" si="155"/>
        <v>-57.75</v>
      </c>
      <c r="C566" s="8">
        <f t="shared" si="156"/>
        <v>0.5</v>
      </c>
      <c r="D566" s="8">
        <v>-3.9</v>
      </c>
      <c r="G566" s="23">
        <f t="shared" si="157"/>
        <v>-51.350340360159976</v>
      </c>
      <c r="H566" s="23">
        <f t="shared" si="158"/>
        <v>-51.092552867932966</v>
      </c>
      <c r="I566" s="19">
        <f t="shared" si="159"/>
        <v>-5.8</v>
      </c>
      <c r="J566" s="19">
        <f t="shared" si="160"/>
        <v>-5.3</v>
      </c>
      <c r="K566" s="23">
        <f t="shared" si="162"/>
        <v>-5.5444444444444452</v>
      </c>
      <c r="L566" s="23">
        <f t="shared" si="163"/>
        <v>0.24444444444444535</v>
      </c>
      <c r="M566" s="50">
        <f t="shared" si="164"/>
        <v>-0.25555555555555465</v>
      </c>
      <c r="N566" s="24"/>
      <c r="O566" s="34">
        <f t="shared" si="154"/>
        <v>-0.80070416996773308</v>
      </c>
      <c r="P566" s="34">
        <f t="shared" si="161"/>
        <v>-0.29899999999999999</v>
      </c>
      <c r="Q566" s="37"/>
      <c r="R566" s="40"/>
      <c r="S566" s="34"/>
    </row>
    <row r="567" spans="1:19">
      <c r="A567" s="7">
        <v>57250</v>
      </c>
      <c r="B567" s="8">
        <f t="shared" si="155"/>
        <v>-57.25</v>
      </c>
      <c r="C567" s="8">
        <f t="shared" si="156"/>
        <v>0.5</v>
      </c>
      <c r="D567" s="8">
        <v>-5</v>
      </c>
      <c r="G567" s="23">
        <f t="shared" si="157"/>
        <v>-50.834765375705956</v>
      </c>
      <c r="H567" s="23">
        <f t="shared" si="158"/>
        <v>-50.576977883478946</v>
      </c>
      <c r="I567" s="19">
        <f t="shared" si="159"/>
        <v>-5.6</v>
      </c>
      <c r="J567" s="19">
        <f t="shared" si="160"/>
        <v>-5.8</v>
      </c>
      <c r="K567" s="23">
        <f t="shared" si="162"/>
        <v>-5.6000000000000005</v>
      </c>
      <c r="L567" s="23">
        <f t="shared" si="163"/>
        <v>-0.19999999999999929</v>
      </c>
      <c r="M567" s="50">
        <f t="shared" si="164"/>
        <v>0</v>
      </c>
      <c r="N567" s="24"/>
      <c r="O567" s="34">
        <f t="shared" si="154"/>
        <v>-0.22830666210509123</v>
      </c>
      <c r="P567" s="34">
        <f t="shared" si="161"/>
        <v>-0.29899999999999999</v>
      </c>
      <c r="Q567" s="37"/>
      <c r="R567" s="40"/>
      <c r="S567" s="34"/>
    </row>
    <row r="568" spans="1:19">
      <c r="A568" s="7">
        <v>56750</v>
      </c>
      <c r="B568" s="8">
        <f t="shared" si="155"/>
        <v>-56.75</v>
      </c>
      <c r="C568" s="8">
        <f t="shared" si="156"/>
        <v>0.5</v>
      </c>
      <c r="D568" s="8">
        <v>-4.7</v>
      </c>
      <c r="G568" s="23">
        <f t="shared" si="157"/>
        <v>-50.319190391251936</v>
      </c>
      <c r="H568" s="23">
        <f t="shared" si="158"/>
        <v>-50.061402899024927</v>
      </c>
      <c r="I568" s="19">
        <f t="shared" si="159"/>
        <v>-6</v>
      </c>
      <c r="J568" s="19">
        <f t="shared" si="160"/>
        <v>-5.9333333333333336</v>
      </c>
      <c r="K568" s="23">
        <f t="shared" si="162"/>
        <v>-5.7500000000000009</v>
      </c>
      <c r="L568" s="23">
        <f t="shared" si="163"/>
        <v>-0.18333333333333268</v>
      </c>
      <c r="M568" s="50">
        <f t="shared" si="164"/>
        <v>-0.24999999999999911</v>
      </c>
      <c r="N568" s="24"/>
      <c r="O568" s="34">
        <f t="shared" si="154"/>
        <v>0.4509180703024509</v>
      </c>
      <c r="P568" s="34">
        <f t="shared" si="161"/>
        <v>-0.29899999999999999</v>
      </c>
      <c r="Q568" s="37"/>
      <c r="R568" s="40"/>
      <c r="S568" s="34"/>
    </row>
    <row r="569" spans="1:19">
      <c r="A569" s="7">
        <v>56250</v>
      </c>
      <c r="B569" s="8">
        <f t="shared" si="155"/>
        <v>-56.25</v>
      </c>
      <c r="C569" s="8">
        <f t="shared" si="156"/>
        <v>0.5</v>
      </c>
      <c r="D569" s="8">
        <v>-5.0999999999999996</v>
      </c>
      <c r="G569" s="23">
        <f t="shared" si="157"/>
        <v>-49.803615406797917</v>
      </c>
      <c r="H569" s="23">
        <f t="shared" si="158"/>
        <v>-49.545827914570907</v>
      </c>
      <c r="I569" s="19">
        <f t="shared" si="159"/>
        <v>-6.2</v>
      </c>
      <c r="J569" s="19">
        <f t="shared" si="160"/>
        <v>-6.2666666666666657</v>
      </c>
      <c r="K569" s="23">
        <f t="shared" si="162"/>
        <v>-5.9388888888888882</v>
      </c>
      <c r="L569" s="23">
        <f t="shared" si="163"/>
        <v>-0.3277777777777775</v>
      </c>
      <c r="M569" s="50">
        <f t="shared" si="164"/>
        <v>-0.26111111111111196</v>
      </c>
      <c r="N569" s="24"/>
      <c r="O569" s="34">
        <f t="shared" si="154"/>
        <v>0.91915322621932827</v>
      </c>
      <c r="P569" s="34">
        <f t="shared" si="161"/>
        <v>-0.29899999999999999</v>
      </c>
      <c r="Q569" s="37"/>
      <c r="R569" s="40"/>
      <c r="S569" s="34"/>
    </row>
    <row r="570" spans="1:19">
      <c r="A570" s="7">
        <v>55750</v>
      </c>
      <c r="B570" s="8">
        <f t="shared" si="155"/>
        <v>-55.75</v>
      </c>
      <c r="C570" s="8">
        <f t="shared" si="156"/>
        <v>0.5</v>
      </c>
      <c r="D570" s="8">
        <v>-5.8</v>
      </c>
      <c r="G570" s="23">
        <f t="shared" si="157"/>
        <v>-49.288040422343897</v>
      </c>
      <c r="H570" s="23">
        <f t="shared" si="158"/>
        <v>-49.030252930116887</v>
      </c>
      <c r="I570" s="19">
        <f t="shared" si="159"/>
        <v>-6.6</v>
      </c>
      <c r="J570" s="19">
        <f t="shared" si="160"/>
        <v>-6.3</v>
      </c>
      <c r="K570" s="23">
        <f t="shared" si="162"/>
        <v>-6.1722222222222216</v>
      </c>
      <c r="L570" s="23">
        <f t="shared" si="163"/>
        <v>-0.12777777777777821</v>
      </c>
      <c r="M570" s="50">
        <f t="shared" si="164"/>
        <v>-0.42777777777777803</v>
      </c>
      <c r="N570" s="24"/>
      <c r="O570" s="34">
        <f t="shared" si="154"/>
        <v>0.9573063723379448</v>
      </c>
      <c r="P570" s="34">
        <f t="shared" si="161"/>
        <v>-0.29899999999999999</v>
      </c>
      <c r="Q570" s="37"/>
      <c r="R570" s="40"/>
      <c r="S570" s="34"/>
    </row>
    <row r="571" spans="1:19">
      <c r="A571" s="7">
        <v>55250</v>
      </c>
      <c r="B571" s="8">
        <f t="shared" si="155"/>
        <v>-55.25</v>
      </c>
      <c r="C571" s="8">
        <f t="shared" si="156"/>
        <v>0.5</v>
      </c>
      <c r="D571" s="8">
        <v>-6.9</v>
      </c>
      <c r="G571" s="23">
        <f t="shared" si="157"/>
        <v>-48.772465437889878</v>
      </c>
      <c r="H571" s="23">
        <f t="shared" si="158"/>
        <v>-48.514677945662868</v>
      </c>
      <c r="I571" s="19">
        <f t="shared" si="159"/>
        <v>-6.1</v>
      </c>
      <c r="J571" s="19">
        <f t="shared" si="160"/>
        <v>-6.45</v>
      </c>
      <c r="K571" s="23">
        <f t="shared" si="162"/>
        <v>-6.3277777777777784</v>
      </c>
      <c r="L571" s="23">
        <f t="shared" si="163"/>
        <v>-0.12222222222222179</v>
      </c>
      <c r="M571" s="50">
        <f t="shared" si="164"/>
        <v>0.22777777777777874</v>
      </c>
      <c r="N571" s="24"/>
      <c r="O571" s="34">
        <f t="shared" si="154"/>
        <v>0.54752522756441269</v>
      </c>
      <c r="P571" s="34">
        <f t="shared" si="161"/>
        <v>-0.29899999999999999</v>
      </c>
      <c r="Q571" s="37"/>
      <c r="R571" s="40"/>
      <c r="S571" s="34"/>
    </row>
    <row r="572" spans="1:19">
      <c r="A572" s="7">
        <v>54750</v>
      </c>
      <c r="B572" s="8">
        <f t="shared" si="155"/>
        <v>-54.75</v>
      </c>
      <c r="C572" s="8">
        <f t="shared" si="156"/>
        <v>0.5</v>
      </c>
      <c r="D572" s="8">
        <v>-6.2</v>
      </c>
      <c r="G572" s="23">
        <f t="shared" si="157"/>
        <v>-48.256890453435858</v>
      </c>
      <c r="H572" s="23">
        <f t="shared" si="158"/>
        <v>-47.999102961208848</v>
      </c>
      <c r="I572" s="19">
        <f t="shared" si="159"/>
        <v>-6.65</v>
      </c>
      <c r="J572" s="19">
        <f t="shared" si="160"/>
        <v>-6.25</v>
      </c>
      <c r="K572" s="23">
        <f t="shared" si="162"/>
        <v>-6.35</v>
      </c>
      <c r="L572" s="23">
        <f t="shared" si="163"/>
        <v>9.9999999999999645E-2</v>
      </c>
      <c r="M572" s="50">
        <f t="shared" si="164"/>
        <v>-0.30000000000000071</v>
      </c>
      <c r="N572" s="24"/>
      <c r="O572" s="34">
        <f t="shared" si="154"/>
        <v>-0.11844905625161392</v>
      </c>
      <c r="P572" s="34">
        <f t="shared" si="161"/>
        <v>-0.29899999999999999</v>
      </c>
      <c r="Q572" s="37"/>
      <c r="R572" s="40"/>
      <c r="S572" s="34"/>
    </row>
    <row r="573" spans="1:19">
      <c r="A573" s="7">
        <v>54250</v>
      </c>
      <c r="B573" s="8">
        <f t="shared" si="155"/>
        <v>-54.25</v>
      </c>
      <c r="C573" s="8">
        <f t="shared" si="156"/>
        <v>0.5</v>
      </c>
      <c r="D573" s="8">
        <v>-5.6</v>
      </c>
      <c r="G573" s="23">
        <f t="shared" si="157"/>
        <v>-47.741315468981838</v>
      </c>
      <c r="H573" s="23">
        <f t="shared" si="158"/>
        <v>-47.483527976754829</v>
      </c>
      <c r="I573" s="19">
        <f t="shared" si="159"/>
        <v>-6</v>
      </c>
      <c r="J573" s="19">
        <f t="shared" si="160"/>
        <v>-6.416666666666667</v>
      </c>
      <c r="K573" s="23">
        <f t="shared" si="162"/>
        <v>-6.405555555555555</v>
      </c>
      <c r="L573" s="23">
        <f t="shared" si="163"/>
        <v>-1.111111111111196E-2</v>
      </c>
      <c r="M573" s="50">
        <f t="shared" si="164"/>
        <v>0.405555555555555</v>
      </c>
      <c r="N573" s="24"/>
      <c r="O573" s="34">
        <f t="shared" si="154"/>
        <v>-0.72899971023287302</v>
      </c>
      <c r="P573" s="34">
        <f t="shared" si="161"/>
        <v>-0.29899999999999999</v>
      </c>
      <c r="Q573" s="37"/>
      <c r="R573" s="40"/>
      <c r="S573" s="34"/>
    </row>
    <row r="574" spans="1:19">
      <c r="A574" s="7">
        <v>53750</v>
      </c>
      <c r="B574" s="8">
        <f t="shared" si="155"/>
        <v>-53.75</v>
      </c>
      <c r="C574" s="8">
        <f t="shared" si="156"/>
        <v>0.5</v>
      </c>
      <c r="D574" s="8">
        <v>-5.7</v>
      </c>
      <c r="G574" s="23">
        <f t="shared" si="157"/>
        <v>-47.225740484527819</v>
      </c>
      <c r="H574" s="23">
        <f t="shared" si="158"/>
        <v>-46.967952992300809</v>
      </c>
      <c r="I574" s="19">
        <f t="shared" si="159"/>
        <v>-6.6</v>
      </c>
      <c r="J574" s="19">
        <f t="shared" si="160"/>
        <v>-6.6000000000000005</v>
      </c>
      <c r="K574" s="23">
        <f t="shared" si="162"/>
        <v>-6.3833333333333337</v>
      </c>
      <c r="L574" s="23">
        <f t="shared" si="163"/>
        <v>-0.21666666666666679</v>
      </c>
      <c r="M574" s="50">
        <f t="shared" si="164"/>
        <v>-0.2166666666666659</v>
      </c>
      <c r="N574" s="24"/>
      <c r="O574" s="34">
        <f t="shared" si="154"/>
        <v>-0.99844329786686281</v>
      </c>
      <c r="P574" s="34">
        <f t="shared" si="161"/>
        <v>-0.29899999999999999</v>
      </c>
      <c r="Q574" s="37"/>
      <c r="R574" s="40"/>
      <c r="S574" s="34"/>
    </row>
    <row r="575" spans="1:19">
      <c r="A575" s="7">
        <v>53250</v>
      </c>
      <c r="B575" s="8">
        <f t="shared" si="155"/>
        <v>-53.25</v>
      </c>
      <c r="C575" s="8">
        <f t="shared" si="156"/>
        <v>0.5</v>
      </c>
      <c r="D575" s="8">
        <v>-5.6</v>
      </c>
      <c r="G575" s="23">
        <f t="shared" si="157"/>
        <v>-46.710165500073799</v>
      </c>
      <c r="H575" s="23">
        <f t="shared" si="158"/>
        <v>-46.452378007846789</v>
      </c>
      <c r="I575" s="19">
        <f t="shared" si="159"/>
        <v>-7.2</v>
      </c>
      <c r="J575" s="19">
        <f t="shared" si="160"/>
        <v>-6.5333333333333341</v>
      </c>
      <c r="K575" s="23">
        <f t="shared" si="162"/>
        <v>-6.416666666666667</v>
      </c>
      <c r="L575" s="23">
        <f t="shared" si="163"/>
        <v>-0.11666666666666714</v>
      </c>
      <c r="M575" s="50">
        <f t="shared" si="164"/>
        <v>-0.78333333333333321</v>
      </c>
      <c r="N575" s="24"/>
      <c r="O575" s="34">
        <f t="shared" si="154"/>
        <v>-0.80070416996770766</v>
      </c>
      <c r="P575" s="34">
        <f t="shared" si="161"/>
        <v>-0.29899999999999999</v>
      </c>
      <c r="Q575" s="37"/>
      <c r="R575" s="40"/>
      <c r="S575" s="34"/>
    </row>
    <row r="576" spans="1:19">
      <c r="A576" s="7">
        <v>52750</v>
      </c>
      <c r="B576" s="8">
        <f t="shared" si="155"/>
        <v>-52.75</v>
      </c>
      <c r="C576" s="8">
        <f t="shared" si="156"/>
        <v>0.5</v>
      </c>
      <c r="D576" s="8">
        <v>-5.3</v>
      </c>
      <c r="G576" s="23">
        <f t="shared" si="157"/>
        <v>-46.19459051561978</v>
      </c>
      <c r="H576" s="23">
        <f t="shared" si="158"/>
        <v>-45.93680302339277</v>
      </c>
      <c r="I576" s="19">
        <f t="shared" si="159"/>
        <v>-5.8</v>
      </c>
      <c r="J576" s="19">
        <f t="shared" si="160"/>
        <v>-6.5</v>
      </c>
      <c r="K576" s="23">
        <f t="shared" si="162"/>
        <v>-6.4944444444444436</v>
      </c>
      <c r="L576" s="23">
        <f t="shared" si="163"/>
        <v>-5.555555555556424E-3</v>
      </c>
      <c r="M576" s="50">
        <f t="shared" si="164"/>
        <v>0.69444444444444375</v>
      </c>
      <c r="N576" s="24"/>
      <c r="O576" s="34">
        <f t="shared" si="154"/>
        <v>-0.2283066621050569</v>
      </c>
      <c r="P576" s="34">
        <f t="shared" si="161"/>
        <v>-0.29899999999999999</v>
      </c>
      <c r="Q576" s="37"/>
      <c r="R576" s="40"/>
      <c r="S576" s="34"/>
    </row>
    <row r="577" spans="1:19">
      <c r="A577" s="7">
        <v>52250</v>
      </c>
      <c r="B577" s="8">
        <f t="shared" si="155"/>
        <v>-52.25</v>
      </c>
      <c r="C577" s="8">
        <f t="shared" si="156"/>
        <v>0.5</v>
      </c>
      <c r="D577" s="8">
        <v>-4.3</v>
      </c>
      <c r="G577" s="23">
        <f t="shared" si="157"/>
        <v>-45.67901553116576</v>
      </c>
      <c r="H577" s="23">
        <f t="shared" si="158"/>
        <v>-45.42122803893875</v>
      </c>
      <c r="I577" s="19">
        <f t="shared" si="159"/>
        <v>-6.5</v>
      </c>
      <c r="J577" s="19">
        <f t="shared" si="160"/>
        <v>-6.1000000000000005</v>
      </c>
      <c r="K577" s="23">
        <f t="shared" si="162"/>
        <v>-6.5</v>
      </c>
      <c r="L577" s="23">
        <f t="shared" si="163"/>
        <v>0.39999999999999947</v>
      </c>
      <c r="M577" s="50">
        <f t="shared" si="164"/>
        <v>0</v>
      </c>
      <c r="N577" s="24"/>
      <c r="O577" s="34">
        <f t="shared" si="154"/>
        <v>0.45091807030247605</v>
      </c>
      <c r="P577" s="34">
        <f t="shared" si="161"/>
        <v>-0.29899999999999999</v>
      </c>
      <c r="Q577" s="37"/>
      <c r="R577" s="40"/>
      <c r="S577" s="34"/>
    </row>
    <row r="578" spans="1:19">
      <c r="A578" s="7">
        <v>51750</v>
      </c>
      <c r="B578" s="8">
        <f t="shared" si="155"/>
        <v>-51.75</v>
      </c>
      <c r="C578" s="8">
        <f t="shared" si="156"/>
        <v>0.5</v>
      </c>
      <c r="D578" s="8">
        <v>-4.5</v>
      </c>
      <c r="G578" s="23">
        <f t="shared" si="157"/>
        <v>-45.16344054671174</v>
      </c>
      <c r="H578" s="23">
        <f t="shared" si="158"/>
        <v>-44.905653054484731</v>
      </c>
      <c r="I578" s="19">
        <f t="shared" si="159"/>
        <v>-6</v>
      </c>
      <c r="J578" s="19">
        <f t="shared" si="160"/>
        <v>-6.4666666666666659</v>
      </c>
      <c r="K578" s="23">
        <f t="shared" si="162"/>
        <v>-6.5555555555555554</v>
      </c>
      <c r="L578" s="23">
        <f t="shared" si="163"/>
        <v>8.8888888888889461E-2</v>
      </c>
      <c r="M578" s="50">
        <f t="shared" si="164"/>
        <v>0.55555555555555536</v>
      </c>
      <c r="N578" s="24"/>
      <c r="O578" s="34">
        <f t="shared" ref="O578:O641" si="165" xml:space="preserve"> SIN((2*PI()*(H578+P578)/4.64017486008615) + 5.828143046)</f>
        <v>0.91915322621934215</v>
      </c>
      <c r="P578" s="34">
        <f t="shared" si="161"/>
        <v>-0.29899999999999999</v>
      </c>
      <c r="Q578" s="37"/>
      <c r="R578" s="40"/>
      <c r="S578" s="34"/>
    </row>
    <row r="579" spans="1:19">
      <c r="A579" s="7">
        <v>51250</v>
      </c>
      <c r="B579" s="8">
        <f t="shared" ref="B579:B642" si="166">-A579/1000</f>
        <v>-51.25</v>
      </c>
      <c r="C579" s="8">
        <f t="shared" si="156"/>
        <v>0.5</v>
      </c>
      <c r="D579" s="8">
        <v>-5.8</v>
      </c>
      <c r="G579" s="23">
        <f t="shared" si="157"/>
        <v>-44.647865562257721</v>
      </c>
      <c r="H579" s="23">
        <f t="shared" si="158"/>
        <v>-44.390078070030711</v>
      </c>
      <c r="I579" s="19">
        <f t="shared" si="159"/>
        <v>-6.9</v>
      </c>
      <c r="J579" s="19">
        <f t="shared" si="160"/>
        <v>-6.5666666666666664</v>
      </c>
      <c r="K579" s="23">
        <f t="shared" si="162"/>
        <v>-6.5333333333333332</v>
      </c>
      <c r="L579" s="23">
        <f t="shared" si="163"/>
        <v>-3.3333333333333215E-2</v>
      </c>
      <c r="M579" s="50">
        <f t="shared" si="164"/>
        <v>-0.36666666666666714</v>
      </c>
      <c r="N579" s="24"/>
      <c r="O579" s="34">
        <f t="shared" si="165"/>
        <v>0.95730637233793259</v>
      </c>
      <c r="P579" s="34">
        <f t="shared" si="161"/>
        <v>-0.29899999999999999</v>
      </c>
      <c r="Q579" s="37"/>
      <c r="R579" s="40"/>
      <c r="S579" s="34"/>
    </row>
    <row r="580" spans="1:19">
      <c r="A580" s="7">
        <v>50750</v>
      </c>
      <c r="B580" s="8">
        <f t="shared" si="166"/>
        <v>-50.75</v>
      </c>
      <c r="C580" s="8">
        <f t="shared" ref="C580:C643" si="167">B580-B579</f>
        <v>0.5</v>
      </c>
      <c r="D580" s="8">
        <v>-5.6</v>
      </c>
      <c r="G580" s="23">
        <f t="shared" ref="G580:G643" si="168">G579 + 0.515574984454017</f>
        <v>-44.132290577803701</v>
      </c>
      <c r="H580" s="23">
        <f t="shared" ref="H580:H643" si="169">H579 + 0.515574984454017</f>
        <v>-43.874503085576691</v>
      </c>
      <c r="I580" s="19">
        <f t="shared" si="159"/>
        <v>-6.8</v>
      </c>
      <c r="J580" s="19">
        <f t="shared" si="160"/>
        <v>-6.8</v>
      </c>
      <c r="K580" s="23">
        <f t="shared" si="162"/>
        <v>-6.4111111111111114</v>
      </c>
      <c r="L580" s="23">
        <f t="shared" si="163"/>
        <v>-0.3888888888888884</v>
      </c>
      <c r="M580" s="50">
        <f t="shared" si="164"/>
        <v>-0.3888888888888884</v>
      </c>
      <c r="N580" s="24"/>
      <c r="O580" s="34">
        <f t="shared" si="165"/>
        <v>0.54752522756437128</v>
      </c>
      <c r="P580" s="34">
        <f t="shared" si="161"/>
        <v>-0.29899999999999999</v>
      </c>
      <c r="Q580" s="37"/>
      <c r="R580" s="40"/>
      <c r="S580" s="34"/>
    </row>
    <row r="581" spans="1:19">
      <c r="A581" s="7">
        <v>50250</v>
      </c>
      <c r="B581" s="8">
        <f t="shared" si="166"/>
        <v>-50.25</v>
      </c>
      <c r="C581" s="8">
        <f t="shared" si="167"/>
        <v>0.5</v>
      </c>
      <c r="D581" s="8">
        <v>-6</v>
      </c>
      <c r="G581" s="23">
        <f t="shared" si="168"/>
        <v>-43.616715593349682</v>
      </c>
      <c r="H581" s="23">
        <f t="shared" si="169"/>
        <v>-43.358928101122672</v>
      </c>
      <c r="I581" s="19">
        <f t="shared" si="159"/>
        <v>-6.7</v>
      </c>
      <c r="J581" s="19">
        <f t="shared" si="160"/>
        <v>-6.666666666666667</v>
      </c>
      <c r="K581" s="23">
        <f t="shared" si="162"/>
        <v>-6.4666666666666659</v>
      </c>
      <c r="L581" s="23">
        <f t="shared" si="163"/>
        <v>-0.20000000000000107</v>
      </c>
      <c r="M581" s="50">
        <f t="shared" si="164"/>
        <v>-0.23333333333333428</v>
      </c>
      <c r="N581" s="24"/>
      <c r="O581" s="34">
        <f t="shared" si="165"/>
        <v>-0.11844905625165601</v>
      </c>
      <c r="P581" s="34">
        <f t="shared" si="161"/>
        <v>-0.29899999999999999</v>
      </c>
      <c r="Q581" s="37"/>
      <c r="R581" s="40"/>
      <c r="S581" s="34"/>
    </row>
    <row r="582" spans="1:19">
      <c r="A582" s="7">
        <v>49750</v>
      </c>
      <c r="B582" s="8">
        <f t="shared" si="166"/>
        <v>-49.75</v>
      </c>
      <c r="C582" s="8">
        <f t="shared" si="167"/>
        <v>0.5</v>
      </c>
      <c r="D582" s="8">
        <v>-6.2</v>
      </c>
      <c r="G582" s="23">
        <f t="shared" si="168"/>
        <v>-43.101140608895662</v>
      </c>
      <c r="H582" s="23">
        <f t="shared" si="169"/>
        <v>-42.843353116668652</v>
      </c>
      <c r="I582" s="19">
        <f t="shared" ref="I582:I645" si="170">AVERAGEIFS(DeltaTsite,KyrBP,"&gt;"&amp;G582,KyrBP,"&lt;="&amp;G583)</f>
        <v>-6.5</v>
      </c>
      <c r="J582" s="19">
        <f t="shared" si="160"/>
        <v>-6.5333333333333341</v>
      </c>
      <c r="K582" s="23">
        <f t="shared" si="162"/>
        <v>-6.4555555555555548</v>
      </c>
      <c r="L582" s="23">
        <f t="shared" si="163"/>
        <v>-7.7777777777779278E-2</v>
      </c>
      <c r="M582" s="50">
        <f t="shared" si="164"/>
        <v>-4.4444444444445175E-2</v>
      </c>
      <c r="N582" s="24"/>
      <c r="O582" s="34">
        <f t="shared" si="165"/>
        <v>-0.72899971023289722</v>
      </c>
      <c r="P582" s="34">
        <f t="shared" si="161"/>
        <v>-0.29899999999999999</v>
      </c>
      <c r="Q582" s="37"/>
      <c r="R582" s="40"/>
      <c r="S582" s="34"/>
    </row>
    <row r="583" spans="1:19">
      <c r="A583" s="7">
        <v>49250</v>
      </c>
      <c r="B583" s="8">
        <f t="shared" si="166"/>
        <v>-49.25</v>
      </c>
      <c r="C583" s="8">
        <f t="shared" si="167"/>
        <v>0.5</v>
      </c>
      <c r="D583" s="8">
        <v>-6.6</v>
      </c>
      <c r="G583" s="23">
        <f t="shared" si="168"/>
        <v>-42.585565624441642</v>
      </c>
      <c r="H583" s="23">
        <f t="shared" si="169"/>
        <v>-42.327778132214632</v>
      </c>
      <c r="I583" s="19">
        <f t="shared" si="170"/>
        <v>-6.4</v>
      </c>
      <c r="J583" s="19">
        <f t="shared" si="160"/>
        <v>-6.333333333333333</v>
      </c>
      <c r="K583" s="23">
        <f t="shared" si="162"/>
        <v>-6.5666666666666664</v>
      </c>
      <c r="L583" s="23">
        <f t="shared" si="163"/>
        <v>0.23333333333333339</v>
      </c>
      <c r="M583" s="50">
        <f t="shared" si="164"/>
        <v>0.16666666666666607</v>
      </c>
      <c r="N583" s="24"/>
      <c r="O583" s="34">
        <f t="shared" si="165"/>
        <v>-0.99844329786686437</v>
      </c>
      <c r="P583" s="34">
        <f t="shared" si="161"/>
        <v>-0.29899999999999999</v>
      </c>
      <c r="Q583" s="37"/>
      <c r="R583" s="40"/>
      <c r="S583" s="34"/>
    </row>
    <row r="584" spans="1:19">
      <c r="A584" s="7">
        <v>48750</v>
      </c>
      <c r="B584" s="8">
        <f t="shared" si="166"/>
        <v>-48.75</v>
      </c>
      <c r="C584" s="8">
        <f t="shared" si="167"/>
        <v>0.5</v>
      </c>
      <c r="D584" s="8">
        <v>-6.1</v>
      </c>
      <c r="G584" s="23">
        <f t="shared" si="168"/>
        <v>-42.069990639987623</v>
      </c>
      <c r="H584" s="23">
        <f t="shared" si="169"/>
        <v>-41.812203147760613</v>
      </c>
      <c r="I584" s="19">
        <f t="shared" si="170"/>
        <v>-6.1</v>
      </c>
      <c r="J584" s="19">
        <f t="shared" si="160"/>
        <v>-6.2666666666666666</v>
      </c>
      <c r="K584" s="23">
        <f t="shared" si="162"/>
        <v>-6.6444444444444439</v>
      </c>
      <c r="L584" s="23">
        <f t="shared" si="163"/>
        <v>0.37777777777777732</v>
      </c>
      <c r="M584" s="50">
        <f t="shared" si="164"/>
        <v>0.54444444444444429</v>
      </c>
      <c r="N584" s="24"/>
      <c r="O584" s="34">
        <f t="shared" si="165"/>
        <v>-0.80070416996769078</v>
      </c>
      <c r="P584" s="34">
        <f t="shared" si="161"/>
        <v>-0.29899999999999999</v>
      </c>
      <c r="Q584" s="37"/>
      <c r="R584" s="40"/>
      <c r="S584" s="34"/>
    </row>
    <row r="585" spans="1:19">
      <c r="A585" s="7">
        <v>48250</v>
      </c>
      <c r="B585" s="8">
        <f t="shared" si="166"/>
        <v>-48.25</v>
      </c>
      <c r="C585" s="8">
        <f t="shared" si="167"/>
        <v>0.5</v>
      </c>
      <c r="D585" s="8">
        <v>-6</v>
      </c>
      <c r="G585" s="23">
        <f t="shared" si="168"/>
        <v>-41.554415655533603</v>
      </c>
      <c r="H585" s="23">
        <f t="shared" si="169"/>
        <v>-41.296628163306593</v>
      </c>
      <c r="I585" s="19">
        <f t="shared" si="170"/>
        <v>-6.3</v>
      </c>
      <c r="J585" s="19">
        <f t="shared" si="160"/>
        <v>-6.2666666666666657</v>
      </c>
      <c r="K585" s="23">
        <f t="shared" si="162"/>
        <v>-6.6888888888888891</v>
      </c>
      <c r="L585" s="23">
        <f t="shared" si="163"/>
        <v>0.42222222222222339</v>
      </c>
      <c r="M585" s="50">
        <f t="shared" si="164"/>
        <v>0.38888888888888928</v>
      </c>
      <c r="N585" s="24"/>
      <c r="O585" s="34">
        <f t="shared" si="165"/>
        <v>-0.22830666210501563</v>
      </c>
      <c r="P585" s="34">
        <f t="shared" si="161"/>
        <v>-0.29899999999999999</v>
      </c>
      <c r="Q585" s="37"/>
      <c r="R585" s="40"/>
      <c r="S585" s="34"/>
    </row>
    <row r="586" spans="1:19">
      <c r="A586" s="7">
        <v>47750</v>
      </c>
      <c r="B586" s="8">
        <f t="shared" si="166"/>
        <v>-47.75</v>
      </c>
      <c r="C586" s="8">
        <f t="shared" si="167"/>
        <v>0.5</v>
      </c>
      <c r="D586" s="8">
        <v>-7.3</v>
      </c>
      <c r="G586" s="23">
        <f t="shared" si="168"/>
        <v>-41.038840671079583</v>
      </c>
      <c r="H586" s="23">
        <f t="shared" si="169"/>
        <v>-40.781053178852574</v>
      </c>
      <c r="I586" s="19">
        <f t="shared" si="170"/>
        <v>-6.4</v>
      </c>
      <c r="J586" s="19">
        <f t="shared" si="160"/>
        <v>-6.5666666666666664</v>
      </c>
      <c r="K586" s="23">
        <f t="shared" si="162"/>
        <v>-6.6333333333333346</v>
      </c>
      <c r="L586" s="23">
        <f t="shared" si="163"/>
        <v>6.6666666666668206E-2</v>
      </c>
      <c r="M586" s="50">
        <f t="shared" si="164"/>
        <v>0.23333333333333428</v>
      </c>
      <c r="N586" s="24"/>
      <c r="O586" s="34">
        <f t="shared" si="165"/>
        <v>0.45091807030251391</v>
      </c>
      <c r="P586" s="34">
        <f t="shared" si="161"/>
        <v>-0.29899999999999999</v>
      </c>
      <c r="Q586" s="37"/>
      <c r="R586" s="40"/>
      <c r="S586" s="34"/>
    </row>
    <row r="587" spans="1:19">
      <c r="A587" s="7">
        <v>47250</v>
      </c>
      <c r="B587" s="8">
        <f t="shared" si="166"/>
        <v>-47.25</v>
      </c>
      <c r="C587" s="8">
        <f t="shared" si="167"/>
        <v>0.5</v>
      </c>
      <c r="D587" s="8">
        <v>-6</v>
      </c>
      <c r="G587" s="23">
        <f t="shared" si="168"/>
        <v>-40.523265686625564</v>
      </c>
      <c r="H587" s="23">
        <f t="shared" si="169"/>
        <v>-40.265478194398554</v>
      </c>
      <c r="I587" s="19">
        <f t="shared" si="170"/>
        <v>-7</v>
      </c>
      <c r="J587" s="19">
        <f t="shared" ref="J587:J650" si="171">AVERAGE(I586:I588)</f>
        <v>-7</v>
      </c>
      <c r="K587" s="23">
        <f t="shared" si="162"/>
        <v>-6.5000000000000009</v>
      </c>
      <c r="L587" s="23">
        <f t="shared" si="163"/>
        <v>-0.49999999999999911</v>
      </c>
      <c r="M587" s="50">
        <f t="shared" si="164"/>
        <v>-0.49999999999999911</v>
      </c>
      <c r="N587" s="24"/>
      <c r="O587" s="34">
        <f t="shared" si="165"/>
        <v>0.91915322621935602</v>
      </c>
      <c r="P587" s="34">
        <f t="shared" si="161"/>
        <v>-0.29899999999999999</v>
      </c>
      <c r="Q587" s="37"/>
      <c r="R587" s="40"/>
      <c r="S587" s="34"/>
    </row>
    <row r="588" spans="1:19">
      <c r="A588" s="7">
        <v>46750</v>
      </c>
      <c r="B588" s="8">
        <f t="shared" si="166"/>
        <v>-46.75</v>
      </c>
      <c r="C588" s="8">
        <f t="shared" si="167"/>
        <v>0.5</v>
      </c>
      <c r="D588" s="8">
        <v>-6.6</v>
      </c>
      <c r="G588" s="23">
        <f t="shared" si="168"/>
        <v>-40.007690702171544</v>
      </c>
      <c r="H588" s="23">
        <f t="shared" si="169"/>
        <v>-39.749903209944534</v>
      </c>
      <c r="I588" s="19">
        <f t="shared" si="170"/>
        <v>-7.6</v>
      </c>
      <c r="J588" s="19">
        <f t="shared" si="171"/>
        <v>-7.2666666666666666</v>
      </c>
      <c r="K588" s="23">
        <f t="shared" si="162"/>
        <v>-6.4444444444444446</v>
      </c>
      <c r="L588" s="23">
        <f t="shared" si="163"/>
        <v>-0.82222222222222197</v>
      </c>
      <c r="M588" s="50">
        <f t="shared" si="164"/>
        <v>-1.155555555555555</v>
      </c>
      <c r="N588" s="24"/>
      <c r="O588" s="34">
        <f t="shared" si="165"/>
        <v>0.95730637233792237</v>
      </c>
      <c r="P588" s="34">
        <f t="shared" ref="P588:P651" si="172">P587</f>
        <v>-0.29899999999999999</v>
      </c>
      <c r="Q588" s="37"/>
      <c r="R588" s="40"/>
      <c r="S588" s="34"/>
    </row>
    <row r="589" spans="1:19">
      <c r="A589" s="7">
        <v>46250</v>
      </c>
      <c r="B589" s="8">
        <f t="shared" si="166"/>
        <v>-46.25</v>
      </c>
      <c r="C589" s="8">
        <f t="shared" si="167"/>
        <v>0.5</v>
      </c>
      <c r="D589" s="8">
        <v>-7.2</v>
      </c>
      <c r="G589" s="23">
        <f t="shared" si="168"/>
        <v>-39.492115717717525</v>
      </c>
      <c r="H589" s="23">
        <f t="shared" si="169"/>
        <v>-39.234328225490515</v>
      </c>
      <c r="I589" s="19">
        <f t="shared" si="170"/>
        <v>-7.2</v>
      </c>
      <c r="J589" s="19">
        <f t="shared" si="171"/>
        <v>-7</v>
      </c>
      <c r="K589" s="23">
        <f t="shared" si="162"/>
        <v>-6.2555555555555555</v>
      </c>
      <c r="L589" s="23">
        <f t="shared" si="163"/>
        <v>-0.74444444444444446</v>
      </c>
      <c r="M589" s="50">
        <f t="shared" si="164"/>
        <v>-0.94444444444444464</v>
      </c>
      <c r="N589" s="24"/>
      <c r="O589" s="34">
        <f t="shared" si="165"/>
        <v>0.54752522756434174</v>
      </c>
      <c r="P589" s="34">
        <f t="shared" si="172"/>
        <v>-0.29899999999999999</v>
      </c>
      <c r="Q589" s="37"/>
      <c r="R589" s="40"/>
      <c r="S589" s="34"/>
    </row>
    <row r="590" spans="1:19">
      <c r="A590" s="7">
        <v>45750</v>
      </c>
      <c r="B590" s="8">
        <f t="shared" si="166"/>
        <v>-45.75</v>
      </c>
      <c r="C590" s="8">
        <f t="shared" si="167"/>
        <v>0.5</v>
      </c>
      <c r="D590" s="8">
        <v>-5.8</v>
      </c>
      <c r="G590" s="23">
        <f t="shared" si="168"/>
        <v>-38.976540733263505</v>
      </c>
      <c r="H590" s="23">
        <f t="shared" si="169"/>
        <v>-38.718753241036495</v>
      </c>
      <c r="I590" s="19">
        <f t="shared" si="170"/>
        <v>-6.2</v>
      </c>
      <c r="J590" s="19">
        <f t="shared" si="171"/>
        <v>-6.2333333333333334</v>
      </c>
      <c r="K590" s="23">
        <f t="shared" si="162"/>
        <v>-6.1222222222222218</v>
      </c>
      <c r="L590" s="23">
        <f t="shared" si="163"/>
        <v>-0.1111111111111116</v>
      </c>
      <c r="M590" s="50">
        <f t="shared" si="164"/>
        <v>-7.777777777777839E-2</v>
      </c>
      <c r="N590" s="24"/>
      <c r="O590" s="34">
        <f t="shared" si="165"/>
        <v>-0.11844905625168399</v>
      </c>
      <c r="P590" s="34">
        <f t="shared" si="172"/>
        <v>-0.29899999999999999</v>
      </c>
      <c r="Q590" s="37"/>
      <c r="R590" s="40"/>
      <c r="S590" s="34"/>
    </row>
    <row r="591" spans="1:19">
      <c r="A591" s="7">
        <v>45250</v>
      </c>
      <c r="B591" s="8">
        <f t="shared" si="166"/>
        <v>-45.25</v>
      </c>
      <c r="C591" s="8">
        <f t="shared" si="167"/>
        <v>0.5</v>
      </c>
      <c r="D591" s="8">
        <v>-6.5</v>
      </c>
      <c r="G591" s="23">
        <f t="shared" si="168"/>
        <v>-38.460965748809485</v>
      </c>
      <c r="H591" s="23">
        <f t="shared" si="169"/>
        <v>-38.203178256582476</v>
      </c>
      <c r="I591" s="19">
        <f t="shared" si="170"/>
        <v>-5.3</v>
      </c>
      <c r="J591" s="19">
        <f t="shared" si="171"/>
        <v>-5.8</v>
      </c>
      <c r="K591" s="23">
        <f t="shared" si="162"/>
        <v>-6.1666666666666661</v>
      </c>
      <c r="L591" s="23">
        <f t="shared" si="163"/>
        <v>0.36666666666666625</v>
      </c>
      <c r="M591" s="50">
        <f t="shared" si="164"/>
        <v>0.86666666666666625</v>
      </c>
      <c r="N591" s="24"/>
      <c r="O591" s="34">
        <f t="shared" si="165"/>
        <v>-0.7289997102329262</v>
      </c>
      <c r="P591" s="34">
        <f t="shared" si="172"/>
        <v>-0.29899999999999999</v>
      </c>
      <c r="Q591" s="37"/>
      <c r="R591" s="40"/>
      <c r="S591" s="34"/>
    </row>
    <row r="592" spans="1:19">
      <c r="A592" s="7">
        <v>44750</v>
      </c>
      <c r="B592" s="8">
        <f t="shared" si="166"/>
        <v>-44.75</v>
      </c>
      <c r="C592" s="8">
        <f t="shared" si="167"/>
        <v>0.5</v>
      </c>
      <c r="D592" s="8">
        <v>-6</v>
      </c>
      <c r="G592" s="23">
        <f t="shared" si="168"/>
        <v>-37.945390764355466</v>
      </c>
      <c r="H592" s="23">
        <f t="shared" si="169"/>
        <v>-37.687603272128456</v>
      </c>
      <c r="I592" s="19">
        <f t="shared" si="170"/>
        <v>-5.9</v>
      </c>
      <c r="J592" s="19">
        <f t="shared" si="171"/>
        <v>-5.2</v>
      </c>
      <c r="K592" s="23">
        <f t="shared" si="162"/>
        <v>-6.166666666666667</v>
      </c>
      <c r="L592" s="23">
        <f t="shared" si="163"/>
        <v>0.96666666666666679</v>
      </c>
      <c r="M592" s="50">
        <f t="shared" si="164"/>
        <v>0.26666666666666661</v>
      </c>
      <c r="N592" s="24"/>
      <c r="O592" s="34">
        <f t="shared" si="165"/>
        <v>-0.99844329786686681</v>
      </c>
      <c r="P592" s="34">
        <f t="shared" si="172"/>
        <v>-0.29899999999999999</v>
      </c>
      <c r="Q592" s="37"/>
      <c r="R592" s="40"/>
      <c r="S592" s="34"/>
    </row>
    <row r="593" spans="1:19">
      <c r="A593" s="7">
        <v>44250</v>
      </c>
      <c r="B593" s="8">
        <f t="shared" si="166"/>
        <v>-44.25</v>
      </c>
      <c r="C593" s="8">
        <f t="shared" si="167"/>
        <v>0.5</v>
      </c>
      <c r="D593" s="8">
        <v>-6.9</v>
      </c>
      <c r="G593" s="23">
        <f t="shared" si="168"/>
        <v>-37.429815779901446</v>
      </c>
      <c r="H593" s="23">
        <f t="shared" si="169"/>
        <v>-37.172028287674436</v>
      </c>
      <c r="I593" s="19">
        <f t="shared" si="170"/>
        <v>-4.4000000000000004</v>
      </c>
      <c r="J593" s="19">
        <f t="shared" si="171"/>
        <v>-5.1333333333333337</v>
      </c>
      <c r="K593" s="23">
        <f t="shared" si="162"/>
        <v>-6.0444444444444443</v>
      </c>
      <c r="L593" s="23">
        <f t="shared" si="163"/>
        <v>0.91111111111111054</v>
      </c>
      <c r="M593" s="50">
        <f t="shared" si="164"/>
        <v>1.6444444444444439</v>
      </c>
      <c r="N593" s="24"/>
      <c r="O593" s="34">
        <f t="shared" si="165"/>
        <v>-0.80070416996766969</v>
      </c>
      <c r="P593" s="34">
        <f t="shared" si="172"/>
        <v>-0.29899999999999999</v>
      </c>
      <c r="Q593" s="37"/>
      <c r="R593" s="40"/>
      <c r="S593" s="34"/>
    </row>
    <row r="594" spans="1:19">
      <c r="A594" s="7">
        <v>43750</v>
      </c>
      <c r="B594" s="8">
        <f t="shared" si="166"/>
        <v>-43.75</v>
      </c>
      <c r="C594" s="8">
        <f t="shared" si="167"/>
        <v>0.5</v>
      </c>
      <c r="D594" s="8">
        <v>-6.8</v>
      </c>
      <c r="G594" s="23">
        <f t="shared" si="168"/>
        <v>-36.914240795447427</v>
      </c>
      <c r="H594" s="23">
        <f t="shared" si="169"/>
        <v>-36.656453303220417</v>
      </c>
      <c r="I594" s="19">
        <f t="shared" si="170"/>
        <v>-5.0999999999999996</v>
      </c>
      <c r="J594" s="19">
        <f t="shared" si="171"/>
        <v>-5.4333333333333336</v>
      </c>
      <c r="K594" s="23">
        <f t="shared" ref="K594:K657" si="173">AVERAGE(I590:I598)</f>
        <v>-5.8999999999999995</v>
      </c>
      <c r="L594" s="23">
        <f t="shared" ref="L594:L657" si="174">J594-K594</f>
        <v>0.4666666666666659</v>
      </c>
      <c r="M594" s="50">
        <f t="shared" ref="M594:M657" si="175">I594 - K594</f>
        <v>0.79999999999999982</v>
      </c>
      <c r="N594" s="24"/>
      <c r="O594" s="34">
        <f t="shared" si="165"/>
        <v>-0.22830666210498127</v>
      </c>
      <c r="P594" s="34">
        <f t="shared" si="172"/>
        <v>-0.29899999999999999</v>
      </c>
      <c r="Q594" s="37"/>
      <c r="R594" s="40"/>
      <c r="S594" s="34"/>
    </row>
    <row r="595" spans="1:19">
      <c r="A595" s="7">
        <v>43250</v>
      </c>
      <c r="B595" s="8">
        <f t="shared" si="166"/>
        <v>-43.25</v>
      </c>
      <c r="C595" s="8">
        <f t="shared" si="167"/>
        <v>0.5</v>
      </c>
      <c r="D595" s="8">
        <v>-6.7</v>
      </c>
      <c r="G595" s="23">
        <f t="shared" si="168"/>
        <v>-36.398665810993407</v>
      </c>
      <c r="H595" s="23">
        <f t="shared" si="169"/>
        <v>-36.140878318766397</v>
      </c>
      <c r="I595" s="19">
        <f t="shared" si="170"/>
        <v>-6.8</v>
      </c>
      <c r="J595" s="19">
        <f t="shared" si="171"/>
        <v>-6.3</v>
      </c>
      <c r="K595" s="23">
        <f t="shared" si="173"/>
        <v>-5.9666666666666659</v>
      </c>
      <c r="L595" s="23">
        <f t="shared" si="174"/>
        <v>-0.33333333333333393</v>
      </c>
      <c r="M595" s="50">
        <f t="shared" si="175"/>
        <v>-0.83333333333333393</v>
      </c>
      <c r="N595" s="24"/>
      <c r="O595" s="34">
        <f t="shared" si="165"/>
        <v>0.45091807030254538</v>
      </c>
      <c r="P595" s="34">
        <f t="shared" si="172"/>
        <v>-0.29899999999999999</v>
      </c>
      <c r="Q595" s="37"/>
      <c r="R595" s="40"/>
      <c r="S595" s="34"/>
    </row>
    <row r="596" spans="1:19">
      <c r="A596" s="7">
        <v>42750</v>
      </c>
      <c r="B596" s="8">
        <f t="shared" si="166"/>
        <v>-42.75</v>
      </c>
      <c r="C596" s="8">
        <f t="shared" si="167"/>
        <v>0.5</v>
      </c>
      <c r="D596" s="8">
        <v>-6.5</v>
      </c>
      <c r="G596" s="23">
        <f t="shared" si="168"/>
        <v>-35.883090826539387</v>
      </c>
      <c r="H596" s="23">
        <f t="shared" si="169"/>
        <v>-35.625303334312378</v>
      </c>
      <c r="I596" s="19">
        <f t="shared" si="170"/>
        <v>-7</v>
      </c>
      <c r="J596" s="19">
        <f t="shared" si="171"/>
        <v>-6.7666666666666666</v>
      </c>
      <c r="K596" s="23">
        <f t="shared" si="173"/>
        <v>-6.1</v>
      </c>
      <c r="L596" s="23">
        <f t="shared" si="174"/>
        <v>-0.66666666666666696</v>
      </c>
      <c r="M596" s="50">
        <f t="shared" si="175"/>
        <v>-0.90000000000000036</v>
      </c>
      <c r="N596" s="24"/>
      <c r="O596" s="34">
        <f t="shared" si="165"/>
        <v>0.91915322621937001</v>
      </c>
      <c r="P596" s="34">
        <f t="shared" si="172"/>
        <v>-0.29899999999999999</v>
      </c>
      <c r="Q596" s="37"/>
      <c r="R596" s="40"/>
      <c r="S596" s="34"/>
    </row>
    <row r="597" spans="1:19">
      <c r="A597" s="7">
        <v>42250</v>
      </c>
      <c r="B597" s="8">
        <f t="shared" si="166"/>
        <v>-42.25</v>
      </c>
      <c r="C597" s="8">
        <f t="shared" si="167"/>
        <v>0.5</v>
      </c>
      <c r="D597" s="8">
        <v>-6.4</v>
      </c>
      <c r="G597" s="23">
        <f t="shared" si="168"/>
        <v>-35.367515842085368</v>
      </c>
      <c r="H597" s="23">
        <f t="shared" si="169"/>
        <v>-35.109728349858358</v>
      </c>
      <c r="I597" s="19">
        <f t="shared" si="170"/>
        <v>-6.5</v>
      </c>
      <c r="J597" s="19">
        <f t="shared" si="171"/>
        <v>-6.4666666666666659</v>
      </c>
      <c r="K597" s="23">
        <f t="shared" si="173"/>
        <v>-6.1333333333333337</v>
      </c>
      <c r="L597" s="23">
        <f t="shared" si="174"/>
        <v>-0.33333333333333215</v>
      </c>
      <c r="M597" s="50">
        <f t="shared" si="175"/>
        <v>-0.36666666666666625</v>
      </c>
      <c r="N597" s="24"/>
      <c r="O597" s="34">
        <f t="shared" si="165"/>
        <v>0.95730637233791216</v>
      </c>
      <c r="P597" s="34">
        <f t="shared" si="172"/>
        <v>-0.29899999999999999</v>
      </c>
      <c r="Q597" s="37"/>
      <c r="R597" s="40"/>
      <c r="S597" s="34"/>
    </row>
    <row r="598" spans="1:19">
      <c r="A598" s="7">
        <v>41750</v>
      </c>
      <c r="B598" s="8">
        <f t="shared" si="166"/>
        <v>-41.75</v>
      </c>
      <c r="C598" s="8">
        <f t="shared" si="167"/>
        <v>0.5</v>
      </c>
      <c r="D598" s="8">
        <v>-6.1</v>
      </c>
      <c r="G598" s="23">
        <f t="shared" si="168"/>
        <v>-34.851940857631348</v>
      </c>
      <c r="H598" s="23">
        <f t="shared" si="169"/>
        <v>-34.594153365404338</v>
      </c>
      <c r="I598" s="19">
        <f t="shared" si="170"/>
        <v>-5.9</v>
      </c>
      <c r="J598" s="19">
        <f t="shared" si="171"/>
        <v>-6.3999999999999995</v>
      </c>
      <c r="K598" s="23">
        <f t="shared" si="173"/>
        <v>-6.4222222222222216</v>
      </c>
      <c r="L598" s="23">
        <f t="shared" si="174"/>
        <v>2.2222222222222143E-2</v>
      </c>
      <c r="M598" s="50">
        <f t="shared" si="175"/>
        <v>0.52222222222222126</v>
      </c>
      <c r="N598" s="24"/>
      <c r="O598" s="34">
        <f t="shared" si="165"/>
        <v>0.54752522756431221</v>
      </c>
      <c r="P598" s="34">
        <f t="shared" si="172"/>
        <v>-0.29899999999999999</v>
      </c>
      <c r="Q598" s="37"/>
      <c r="R598" s="40"/>
      <c r="S598" s="34"/>
    </row>
    <row r="599" spans="1:19">
      <c r="A599" s="7">
        <v>41250</v>
      </c>
      <c r="B599" s="8">
        <f t="shared" si="166"/>
        <v>-41.25</v>
      </c>
      <c r="C599" s="8">
        <f t="shared" si="167"/>
        <v>0.5</v>
      </c>
      <c r="D599" s="8">
        <v>-6.3</v>
      </c>
      <c r="G599" s="23">
        <f t="shared" si="168"/>
        <v>-34.336365873177328</v>
      </c>
      <c r="H599" s="23">
        <f t="shared" si="169"/>
        <v>-34.078578380950319</v>
      </c>
      <c r="I599" s="19">
        <f t="shared" si="170"/>
        <v>-6.8</v>
      </c>
      <c r="J599" s="19">
        <f t="shared" si="171"/>
        <v>-6.3999999999999995</v>
      </c>
      <c r="K599" s="23">
        <f t="shared" si="173"/>
        <v>-6.7444444444444445</v>
      </c>
      <c r="L599" s="23">
        <f t="shared" si="174"/>
        <v>0.344444444444445</v>
      </c>
      <c r="M599" s="50">
        <f t="shared" si="175"/>
        <v>-5.5555555555555358E-2</v>
      </c>
      <c r="N599" s="24"/>
      <c r="O599" s="34">
        <f t="shared" si="165"/>
        <v>-0.11844905625171902</v>
      </c>
      <c r="P599" s="34">
        <f t="shared" si="172"/>
        <v>-0.29899999999999999</v>
      </c>
      <c r="Q599" s="37"/>
      <c r="R599" s="40"/>
      <c r="S599" s="34"/>
    </row>
    <row r="600" spans="1:19">
      <c r="A600" s="7">
        <v>40750</v>
      </c>
      <c r="B600" s="8">
        <f t="shared" si="166"/>
        <v>-40.75</v>
      </c>
      <c r="C600" s="8">
        <f t="shared" si="167"/>
        <v>0.5</v>
      </c>
      <c r="D600" s="8">
        <v>-6.4</v>
      </c>
      <c r="G600" s="23">
        <f t="shared" si="168"/>
        <v>-33.820790888723309</v>
      </c>
      <c r="H600" s="23">
        <f t="shared" si="169"/>
        <v>-33.563003396496299</v>
      </c>
      <c r="I600" s="19">
        <f t="shared" si="170"/>
        <v>-6.5</v>
      </c>
      <c r="J600" s="19">
        <f t="shared" si="171"/>
        <v>-6.5</v>
      </c>
      <c r="K600" s="23">
        <f t="shared" si="173"/>
        <v>-6.9277777777777789</v>
      </c>
      <c r="L600" s="23">
        <f t="shared" si="174"/>
        <v>0.42777777777777892</v>
      </c>
      <c r="M600" s="50">
        <f t="shared" si="175"/>
        <v>0.42777777777777892</v>
      </c>
      <c r="N600" s="24"/>
      <c r="O600" s="34">
        <f t="shared" si="165"/>
        <v>-0.7289997102329504</v>
      </c>
      <c r="P600" s="34">
        <f t="shared" si="172"/>
        <v>-0.29899999999999999</v>
      </c>
      <c r="Q600" s="37"/>
      <c r="R600" s="40"/>
      <c r="S600" s="34"/>
    </row>
    <row r="601" spans="1:19">
      <c r="A601" s="7">
        <v>40250</v>
      </c>
      <c r="B601" s="8">
        <f t="shared" si="166"/>
        <v>-40.25</v>
      </c>
      <c r="C601" s="8">
        <f t="shared" si="167"/>
        <v>0.5</v>
      </c>
      <c r="D601" s="8">
        <v>-7</v>
      </c>
      <c r="G601" s="23">
        <f t="shared" si="168"/>
        <v>-33.305215904269289</v>
      </c>
      <c r="H601" s="23">
        <f t="shared" si="169"/>
        <v>-33.047428412042279</v>
      </c>
      <c r="I601" s="19">
        <f t="shared" si="170"/>
        <v>-6.2</v>
      </c>
      <c r="J601" s="19">
        <f t="shared" si="171"/>
        <v>-6.5666666666666664</v>
      </c>
      <c r="K601" s="23">
        <f t="shared" si="173"/>
        <v>-7.0055555555555555</v>
      </c>
      <c r="L601" s="23">
        <f t="shared" si="174"/>
        <v>0.43888888888888911</v>
      </c>
      <c r="M601" s="50">
        <f t="shared" si="175"/>
        <v>0.80555555555555536</v>
      </c>
      <c r="N601" s="24"/>
      <c r="O601" s="34">
        <f t="shared" si="165"/>
        <v>-0.9984432978668687</v>
      </c>
      <c r="P601" s="34">
        <f t="shared" si="172"/>
        <v>-0.29899999999999999</v>
      </c>
      <c r="Q601" s="37"/>
      <c r="R601" s="40"/>
      <c r="S601" s="34"/>
    </row>
    <row r="602" spans="1:19">
      <c r="A602" s="7">
        <v>39750</v>
      </c>
      <c r="B602" s="8">
        <f t="shared" si="166"/>
        <v>-39.75</v>
      </c>
      <c r="C602" s="8">
        <f t="shared" si="167"/>
        <v>0.5</v>
      </c>
      <c r="D602" s="8">
        <v>-7.6</v>
      </c>
      <c r="G602" s="23">
        <f t="shared" si="168"/>
        <v>-32.78964091981527</v>
      </c>
      <c r="H602" s="23">
        <f t="shared" si="169"/>
        <v>-32.53185342758826</v>
      </c>
      <c r="I602" s="19">
        <f t="shared" si="170"/>
        <v>-7</v>
      </c>
      <c r="J602" s="19">
        <f t="shared" si="171"/>
        <v>-7.0666666666666664</v>
      </c>
      <c r="K602" s="23">
        <f t="shared" si="173"/>
        <v>-7.1388888888888893</v>
      </c>
      <c r="L602" s="23">
        <f t="shared" si="174"/>
        <v>7.2222222222222854E-2</v>
      </c>
      <c r="M602" s="50">
        <f t="shared" si="175"/>
        <v>0.13888888888888928</v>
      </c>
      <c r="N602" s="24"/>
      <c r="O602" s="34">
        <f t="shared" si="165"/>
        <v>-0.80070416996764848</v>
      </c>
      <c r="P602" s="34">
        <f t="shared" si="172"/>
        <v>-0.29899999999999999</v>
      </c>
      <c r="Q602" s="37"/>
      <c r="R602" s="40"/>
      <c r="S602" s="34"/>
    </row>
    <row r="603" spans="1:19">
      <c r="A603" s="7">
        <v>39250</v>
      </c>
      <c r="B603" s="8">
        <f t="shared" si="166"/>
        <v>-39.25</v>
      </c>
      <c r="C603" s="8">
        <f t="shared" si="167"/>
        <v>0.5</v>
      </c>
      <c r="D603" s="8">
        <v>-7.2</v>
      </c>
      <c r="G603" s="23">
        <f t="shared" si="168"/>
        <v>-32.27406593536125</v>
      </c>
      <c r="H603" s="23">
        <f t="shared" si="169"/>
        <v>-32.01627844313424</v>
      </c>
      <c r="I603" s="19">
        <f t="shared" si="170"/>
        <v>-8</v>
      </c>
      <c r="J603" s="19">
        <f t="shared" si="171"/>
        <v>-7.8166666666666664</v>
      </c>
      <c r="K603" s="23">
        <f t="shared" si="173"/>
        <v>-7.2055555555555566</v>
      </c>
      <c r="L603" s="23">
        <f t="shared" si="174"/>
        <v>-0.61111111111110983</v>
      </c>
      <c r="M603" s="50">
        <f t="shared" si="175"/>
        <v>-0.7944444444444434</v>
      </c>
      <c r="N603" s="24"/>
      <c r="O603" s="34">
        <f t="shared" si="165"/>
        <v>-0.22830666210494693</v>
      </c>
      <c r="P603" s="34">
        <f t="shared" si="172"/>
        <v>-0.29899999999999999</v>
      </c>
      <c r="Q603" s="37"/>
      <c r="R603" s="40"/>
      <c r="S603" s="34"/>
    </row>
    <row r="604" spans="1:19">
      <c r="A604" s="7">
        <v>38750</v>
      </c>
      <c r="B604" s="8">
        <f t="shared" si="166"/>
        <v>-38.75</v>
      </c>
      <c r="C604" s="8">
        <f t="shared" si="167"/>
        <v>0.5</v>
      </c>
      <c r="D604" s="8">
        <v>-6.2</v>
      </c>
      <c r="G604" s="23">
        <f t="shared" si="168"/>
        <v>-31.758490950907234</v>
      </c>
      <c r="H604" s="23">
        <f t="shared" si="169"/>
        <v>-31.500703458680224</v>
      </c>
      <c r="I604" s="19">
        <f t="shared" si="170"/>
        <v>-8.4499999999999993</v>
      </c>
      <c r="J604" s="19">
        <f t="shared" si="171"/>
        <v>-8.0499999999999989</v>
      </c>
      <c r="K604" s="23">
        <f t="shared" si="173"/>
        <v>-7.1944444444444446</v>
      </c>
      <c r="L604" s="23">
        <f t="shared" si="174"/>
        <v>-0.85555555555555429</v>
      </c>
      <c r="M604" s="50">
        <f t="shared" si="175"/>
        <v>-1.2555555555555546</v>
      </c>
      <c r="N604" s="24"/>
      <c r="O604" s="34">
        <f t="shared" si="165"/>
        <v>0.45091807030257053</v>
      </c>
      <c r="P604" s="34">
        <f t="shared" si="172"/>
        <v>-0.29899999999999999</v>
      </c>
      <c r="Q604" s="37"/>
      <c r="R604" s="40"/>
      <c r="S604" s="34"/>
    </row>
    <row r="605" spans="1:19">
      <c r="A605" s="7">
        <v>38250</v>
      </c>
      <c r="B605" s="8">
        <f t="shared" si="166"/>
        <v>-38.25</v>
      </c>
      <c r="C605" s="8">
        <f t="shared" si="167"/>
        <v>0.5</v>
      </c>
      <c r="D605" s="8">
        <v>-5.3</v>
      </c>
      <c r="G605" s="23">
        <f t="shared" si="168"/>
        <v>-31.242915966453218</v>
      </c>
      <c r="H605" s="23">
        <f t="shared" si="169"/>
        <v>-30.985128474226208</v>
      </c>
      <c r="I605" s="19">
        <f t="shared" si="170"/>
        <v>-7.7</v>
      </c>
      <c r="J605" s="19">
        <f t="shared" si="171"/>
        <v>-7.9499999999999993</v>
      </c>
      <c r="K605" s="23">
        <f t="shared" si="173"/>
        <v>-7.2277777777777787</v>
      </c>
      <c r="L605" s="23">
        <f t="shared" si="174"/>
        <v>-0.72222222222222054</v>
      </c>
      <c r="M605" s="50">
        <f t="shared" si="175"/>
        <v>-0.47222222222222143</v>
      </c>
      <c r="N605" s="24"/>
      <c r="O605" s="34">
        <f t="shared" si="165"/>
        <v>0.91915322621938111</v>
      </c>
      <c r="P605" s="34">
        <f t="shared" si="172"/>
        <v>-0.29899999999999999</v>
      </c>
      <c r="Q605" s="37"/>
      <c r="R605" s="40"/>
      <c r="S605" s="34"/>
    </row>
    <row r="606" spans="1:19">
      <c r="A606" s="7">
        <v>37750</v>
      </c>
      <c r="B606" s="8">
        <f t="shared" si="166"/>
        <v>-37.75</v>
      </c>
      <c r="C606" s="8">
        <f t="shared" si="167"/>
        <v>0.5</v>
      </c>
      <c r="D606" s="8">
        <v>-5.9</v>
      </c>
      <c r="G606" s="23">
        <f t="shared" si="168"/>
        <v>-30.727340981999202</v>
      </c>
      <c r="H606" s="23">
        <f t="shared" si="169"/>
        <v>-30.469553489772192</v>
      </c>
      <c r="I606" s="19">
        <f t="shared" si="170"/>
        <v>-7.7</v>
      </c>
      <c r="J606" s="19">
        <f t="shared" si="171"/>
        <v>-7.3</v>
      </c>
      <c r="K606" s="23">
        <f t="shared" si="173"/>
        <v>-7.3500000000000005</v>
      </c>
      <c r="L606" s="23">
        <f t="shared" si="174"/>
        <v>5.0000000000000711E-2</v>
      </c>
      <c r="M606" s="50">
        <f t="shared" si="175"/>
        <v>-0.34999999999999964</v>
      </c>
      <c r="N606" s="24"/>
      <c r="O606" s="34">
        <f t="shared" si="165"/>
        <v>0.95730637233790605</v>
      </c>
      <c r="P606" s="34">
        <f t="shared" si="172"/>
        <v>-0.29899999999999999</v>
      </c>
      <c r="Q606" s="37"/>
      <c r="R606" s="40"/>
      <c r="S606" s="34"/>
    </row>
    <row r="607" spans="1:19">
      <c r="A607" s="7">
        <v>37250</v>
      </c>
      <c r="B607" s="8">
        <f t="shared" si="166"/>
        <v>-37.25</v>
      </c>
      <c r="C607" s="8">
        <f t="shared" si="167"/>
        <v>0.5</v>
      </c>
      <c r="D607" s="8">
        <v>-4.4000000000000004</v>
      </c>
      <c r="G607" s="23">
        <f t="shared" si="168"/>
        <v>-30.211765997545186</v>
      </c>
      <c r="H607" s="23">
        <f t="shared" si="169"/>
        <v>-29.953978505318176</v>
      </c>
      <c r="I607" s="19">
        <f t="shared" si="170"/>
        <v>-6.5</v>
      </c>
      <c r="J607" s="19">
        <f t="shared" si="171"/>
        <v>-6.9666666666666659</v>
      </c>
      <c r="K607" s="23">
        <f t="shared" si="173"/>
        <v>-7.4611111111111104</v>
      </c>
      <c r="L607" s="23">
        <f t="shared" si="174"/>
        <v>0.49444444444444446</v>
      </c>
      <c r="M607" s="50">
        <f t="shared" si="175"/>
        <v>0.96111111111111036</v>
      </c>
      <c r="N607" s="24"/>
      <c r="O607" s="34">
        <f t="shared" si="165"/>
        <v>0.54752522756430044</v>
      </c>
      <c r="P607" s="34">
        <f t="shared" si="172"/>
        <v>-0.29899999999999999</v>
      </c>
      <c r="Q607" s="37"/>
      <c r="R607" s="40"/>
      <c r="S607" s="34"/>
    </row>
    <row r="608" spans="1:19">
      <c r="A608" s="7">
        <v>36750</v>
      </c>
      <c r="B608" s="8">
        <f t="shared" si="166"/>
        <v>-36.75</v>
      </c>
      <c r="C608" s="8">
        <f t="shared" si="167"/>
        <v>0.5</v>
      </c>
      <c r="D608" s="8">
        <v>-5.0999999999999996</v>
      </c>
      <c r="G608" s="23">
        <f t="shared" si="168"/>
        <v>-29.69619101309117</v>
      </c>
      <c r="H608" s="23">
        <f t="shared" si="169"/>
        <v>-29.43840352086416</v>
      </c>
      <c r="I608" s="19">
        <f t="shared" si="170"/>
        <v>-6.7</v>
      </c>
      <c r="J608" s="19">
        <f t="shared" si="171"/>
        <v>-6.666666666666667</v>
      </c>
      <c r="K608" s="23">
        <f t="shared" si="173"/>
        <v>-7.3722222222222218</v>
      </c>
      <c r="L608" s="23">
        <f t="shared" si="174"/>
        <v>0.70555555555555483</v>
      </c>
      <c r="M608" s="50">
        <f t="shared" si="175"/>
        <v>0.67222222222222161</v>
      </c>
      <c r="N608" s="24"/>
      <c r="O608" s="34">
        <f t="shared" si="165"/>
        <v>-0.1184490562517329</v>
      </c>
      <c r="P608" s="34">
        <f t="shared" si="172"/>
        <v>-0.29899999999999999</v>
      </c>
      <c r="Q608" s="37"/>
      <c r="R608" s="40"/>
      <c r="S608" s="34"/>
    </row>
    <row r="609" spans="1:19">
      <c r="A609" s="7">
        <v>36250</v>
      </c>
      <c r="B609" s="8">
        <f t="shared" si="166"/>
        <v>-36.25</v>
      </c>
      <c r="C609" s="8">
        <f t="shared" si="167"/>
        <v>0.5</v>
      </c>
      <c r="D609" s="8">
        <v>-6.8</v>
      </c>
      <c r="G609" s="23">
        <f t="shared" si="168"/>
        <v>-29.180616028637154</v>
      </c>
      <c r="H609" s="23">
        <f t="shared" si="169"/>
        <v>-28.922828536410144</v>
      </c>
      <c r="I609" s="19">
        <f t="shared" si="170"/>
        <v>-6.8</v>
      </c>
      <c r="J609" s="19">
        <f t="shared" si="171"/>
        <v>-6.9333333333333336</v>
      </c>
      <c r="K609" s="23">
        <f t="shared" si="173"/>
        <v>-7.3444444444444441</v>
      </c>
      <c r="L609" s="23">
        <f t="shared" si="174"/>
        <v>0.41111111111111054</v>
      </c>
      <c r="M609" s="50">
        <f t="shared" si="175"/>
        <v>0.54444444444444429</v>
      </c>
      <c r="N609" s="24"/>
      <c r="O609" s="34">
        <f t="shared" si="165"/>
        <v>-0.72899971023295507</v>
      </c>
      <c r="P609" s="34">
        <f t="shared" si="172"/>
        <v>-0.29899999999999999</v>
      </c>
      <c r="Q609" s="37"/>
      <c r="R609" s="40"/>
      <c r="S609" s="34"/>
    </row>
    <row r="610" spans="1:19">
      <c r="A610" s="7">
        <v>35750</v>
      </c>
      <c r="B610" s="8">
        <f t="shared" si="166"/>
        <v>-35.75</v>
      </c>
      <c r="C610" s="8">
        <f t="shared" si="167"/>
        <v>0.5</v>
      </c>
      <c r="D610" s="8">
        <v>-7</v>
      </c>
      <c r="G610" s="23">
        <f t="shared" si="168"/>
        <v>-28.665041044183138</v>
      </c>
      <c r="H610" s="23">
        <f t="shared" si="169"/>
        <v>-28.407253551956128</v>
      </c>
      <c r="I610" s="19">
        <f t="shared" si="170"/>
        <v>-7.3</v>
      </c>
      <c r="J610" s="19">
        <f t="shared" si="171"/>
        <v>-7.3666666666666671</v>
      </c>
      <c r="K610" s="23">
        <f t="shared" si="173"/>
        <v>-7.2777777777777777</v>
      </c>
      <c r="L610" s="23">
        <f t="shared" si="174"/>
        <v>-8.8888888888889461E-2</v>
      </c>
      <c r="M610" s="50">
        <f t="shared" si="175"/>
        <v>-2.2222222222222143E-2</v>
      </c>
      <c r="N610" s="24"/>
      <c r="O610" s="34">
        <f t="shared" si="165"/>
        <v>-0.9984432978668687</v>
      </c>
      <c r="P610" s="34">
        <f t="shared" si="172"/>
        <v>-0.29899999999999999</v>
      </c>
      <c r="Q610" s="37"/>
      <c r="R610" s="40"/>
      <c r="S610" s="34"/>
    </row>
    <row r="611" spans="1:19">
      <c r="A611" s="7">
        <v>35250</v>
      </c>
      <c r="B611" s="8">
        <f t="shared" si="166"/>
        <v>-35.25</v>
      </c>
      <c r="C611" s="8">
        <f t="shared" si="167"/>
        <v>0.5</v>
      </c>
      <c r="D611" s="8">
        <v>-6.5</v>
      </c>
      <c r="G611" s="23">
        <f t="shared" si="168"/>
        <v>-28.149466059729122</v>
      </c>
      <c r="H611" s="23">
        <f t="shared" si="169"/>
        <v>-27.891678567502112</v>
      </c>
      <c r="I611" s="19">
        <f t="shared" si="170"/>
        <v>-8</v>
      </c>
      <c r="J611" s="19">
        <f t="shared" si="171"/>
        <v>-7.5</v>
      </c>
      <c r="K611" s="23">
        <f t="shared" si="173"/>
        <v>-7.3555555555555561</v>
      </c>
      <c r="L611" s="23">
        <f t="shared" si="174"/>
        <v>-0.14444444444444393</v>
      </c>
      <c r="M611" s="50">
        <f t="shared" si="175"/>
        <v>-0.64444444444444393</v>
      </c>
      <c r="N611" s="24"/>
      <c r="O611" s="34">
        <f t="shared" si="165"/>
        <v>-0.8007041699676487</v>
      </c>
      <c r="P611" s="34">
        <f t="shared" si="172"/>
        <v>-0.29899999999999999</v>
      </c>
      <c r="Q611" s="37"/>
      <c r="R611" s="40"/>
      <c r="S611" s="34"/>
    </row>
    <row r="612" spans="1:19">
      <c r="A612" s="7">
        <v>34750</v>
      </c>
      <c r="B612" s="8">
        <f t="shared" si="166"/>
        <v>-34.75</v>
      </c>
      <c r="C612" s="8">
        <f t="shared" si="167"/>
        <v>0.5</v>
      </c>
      <c r="D612" s="8">
        <v>-5.9</v>
      </c>
      <c r="G612" s="23">
        <f t="shared" si="168"/>
        <v>-27.633891075275105</v>
      </c>
      <c r="H612" s="23">
        <f t="shared" si="169"/>
        <v>-27.376103583048096</v>
      </c>
      <c r="I612" s="19">
        <f t="shared" si="170"/>
        <v>-7.2</v>
      </c>
      <c r="J612" s="19">
        <f t="shared" si="171"/>
        <v>-7.8</v>
      </c>
      <c r="K612" s="23">
        <f t="shared" si="173"/>
        <v>-7.5666666666666673</v>
      </c>
      <c r="L612" s="23">
        <f t="shared" si="174"/>
        <v>-0.2333333333333325</v>
      </c>
      <c r="M612" s="50">
        <f t="shared" si="175"/>
        <v>0.36666666666666714</v>
      </c>
      <c r="N612" s="24"/>
      <c r="O612" s="34">
        <f t="shared" si="165"/>
        <v>-0.22830666210495407</v>
      </c>
      <c r="P612" s="34">
        <f t="shared" si="172"/>
        <v>-0.29899999999999999</v>
      </c>
      <c r="Q612" s="37"/>
      <c r="R612" s="40"/>
      <c r="S612" s="34"/>
    </row>
    <row r="613" spans="1:19">
      <c r="A613" s="7">
        <v>34250</v>
      </c>
      <c r="B613" s="8">
        <f t="shared" si="166"/>
        <v>-34.25</v>
      </c>
      <c r="C613" s="8">
        <f t="shared" si="167"/>
        <v>0.5</v>
      </c>
      <c r="D613" s="8">
        <v>-6.8</v>
      </c>
      <c r="G613" s="23">
        <f t="shared" si="168"/>
        <v>-27.118316090821089</v>
      </c>
      <c r="H613" s="23">
        <f t="shared" si="169"/>
        <v>-26.86052859859408</v>
      </c>
      <c r="I613" s="19">
        <f t="shared" si="170"/>
        <v>-8.1999999999999993</v>
      </c>
      <c r="J613" s="19">
        <f t="shared" si="171"/>
        <v>-7.5</v>
      </c>
      <c r="K613" s="23">
        <f t="shared" si="173"/>
        <v>-7.7777777777777777</v>
      </c>
      <c r="L613" s="23">
        <f t="shared" si="174"/>
        <v>0.27777777777777768</v>
      </c>
      <c r="M613" s="50">
        <f t="shared" si="175"/>
        <v>-0.42222222222222161</v>
      </c>
      <c r="N613" s="24"/>
      <c r="O613" s="34">
        <f t="shared" si="165"/>
        <v>0.45091807030256398</v>
      </c>
      <c r="P613" s="34">
        <f t="shared" si="172"/>
        <v>-0.29899999999999999</v>
      </c>
      <c r="Q613" s="37"/>
      <c r="R613" s="40"/>
      <c r="S613" s="34"/>
    </row>
    <row r="614" spans="1:19">
      <c r="A614" s="7">
        <v>33750</v>
      </c>
      <c r="B614" s="8">
        <f t="shared" si="166"/>
        <v>-33.75</v>
      </c>
      <c r="C614" s="8">
        <f t="shared" si="167"/>
        <v>0.5</v>
      </c>
      <c r="D614" s="8">
        <v>-6.5</v>
      </c>
      <c r="G614" s="23">
        <f t="shared" si="168"/>
        <v>-26.602741106367073</v>
      </c>
      <c r="H614" s="23">
        <f t="shared" si="169"/>
        <v>-26.344953614140064</v>
      </c>
      <c r="I614" s="19">
        <f t="shared" si="170"/>
        <v>-7.1</v>
      </c>
      <c r="J614" s="19">
        <f t="shared" si="171"/>
        <v>-7.8999999999999995</v>
      </c>
      <c r="K614" s="23">
        <f t="shared" si="173"/>
        <v>-8</v>
      </c>
      <c r="L614" s="23">
        <f t="shared" si="174"/>
        <v>0.10000000000000053</v>
      </c>
      <c r="M614" s="50">
        <f t="shared" si="175"/>
        <v>0.90000000000000036</v>
      </c>
      <c r="N614" s="24"/>
      <c r="O614" s="34">
        <f t="shared" si="165"/>
        <v>0.91915322621937823</v>
      </c>
      <c r="P614" s="34">
        <f t="shared" si="172"/>
        <v>-0.29899999999999999</v>
      </c>
      <c r="Q614" s="37"/>
      <c r="R614" s="40"/>
      <c r="S614" s="34"/>
    </row>
    <row r="615" spans="1:19">
      <c r="A615" s="7">
        <v>33250</v>
      </c>
      <c r="B615" s="8">
        <f t="shared" si="166"/>
        <v>-33.25</v>
      </c>
      <c r="C615" s="8">
        <f t="shared" si="167"/>
        <v>0.5</v>
      </c>
      <c r="D615" s="8">
        <v>-6.2</v>
      </c>
      <c r="G615" s="23">
        <f t="shared" si="168"/>
        <v>-26.087166121913057</v>
      </c>
      <c r="H615" s="23">
        <f t="shared" si="169"/>
        <v>-25.829378629686047</v>
      </c>
      <c r="I615" s="19">
        <f t="shared" si="170"/>
        <v>-8.4</v>
      </c>
      <c r="J615" s="19">
        <f t="shared" si="171"/>
        <v>-7.9666666666666659</v>
      </c>
      <c r="K615" s="23">
        <f t="shared" si="173"/>
        <v>-8.0333333333333332</v>
      </c>
      <c r="L615" s="23">
        <f t="shared" si="174"/>
        <v>6.6666666666667318E-2</v>
      </c>
      <c r="M615" s="50">
        <f t="shared" si="175"/>
        <v>-0.36666666666666714</v>
      </c>
      <c r="N615" s="24"/>
      <c r="O615" s="34">
        <f t="shared" si="165"/>
        <v>0.95730637233790816</v>
      </c>
      <c r="P615" s="34">
        <f t="shared" si="172"/>
        <v>-0.29899999999999999</v>
      </c>
      <c r="Q615" s="37"/>
      <c r="R615" s="40"/>
      <c r="S615" s="34"/>
    </row>
    <row r="616" spans="1:19">
      <c r="A616" s="7">
        <v>32750</v>
      </c>
      <c r="B616" s="8">
        <f t="shared" si="166"/>
        <v>-32.75</v>
      </c>
      <c r="C616" s="8">
        <f t="shared" si="167"/>
        <v>0.5</v>
      </c>
      <c r="D616" s="8">
        <v>-7</v>
      </c>
      <c r="G616" s="23">
        <f t="shared" si="168"/>
        <v>-25.571591137459041</v>
      </c>
      <c r="H616" s="23">
        <f t="shared" si="169"/>
        <v>-25.313803645232031</v>
      </c>
      <c r="I616" s="19">
        <f t="shared" si="170"/>
        <v>-8.4</v>
      </c>
      <c r="J616" s="19">
        <f t="shared" si="171"/>
        <v>-8.4666666666666668</v>
      </c>
      <c r="K616" s="23">
        <f t="shared" si="173"/>
        <v>-7.9555555555555548</v>
      </c>
      <c r="L616" s="23">
        <f t="shared" si="174"/>
        <v>-0.51111111111111196</v>
      </c>
      <c r="M616" s="50">
        <f t="shared" si="175"/>
        <v>-0.44444444444444553</v>
      </c>
      <c r="N616" s="24"/>
      <c r="O616" s="34">
        <f t="shared" si="165"/>
        <v>0.54752522756430666</v>
      </c>
      <c r="P616" s="34">
        <f t="shared" si="172"/>
        <v>-0.29899999999999999</v>
      </c>
      <c r="Q616" s="37"/>
      <c r="R616" s="40"/>
      <c r="S616" s="34"/>
    </row>
    <row r="617" spans="1:19">
      <c r="A617" s="7">
        <v>32250</v>
      </c>
      <c r="B617" s="8">
        <f t="shared" si="166"/>
        <v>-32.25</v>
      </c>
      <c r="C617" s="8">
        <f t="shared" si="167"/>
        <v>0.5</v>
      </c>
      <c r="D617" s="8">
        <v>-8</v>
      </c>
      <c r="G617" s="23">
        <f t="shared" si="168"/>
        <v>-25.056016153005025</v>
      </c>
      <c r="H617" s="23">
        <f t="shared" si="169"/>
        <v>-24.798228660778015</v>
      </c>
      <c r="I617" s="19">
        <f t="shared" si="170"/>
        <v>-8.6</v>
      </c>
      <c r="J617" s="19">
        <f t="shared" si="171"/>
        <v>-8.6</v>
      </c>
      <c r="K617" s="23">
        <f t="shared" si="173"/>
        <v>-8.0444444444444443</v>
      </c>
      <c r="L617" s="23">
        <f t="shared" si="174"/>
        <v>-0.55555555555555536</v>
      </c>
      <c r="M617" s="50">
        <f t="shared" si="175"/>
        <v>-0.55555555555555536</v>
      </c>
      <c r="N617" s="24"/>
      <c r="O617" s="34">
        <f t="shared" si="165"/>
        <v>-0.1184490562517256</v>
      </c>
      <c r="P617" s="34">
        <f t="shared" si="172"/>
        <v>-0.29899999999999999</v>
      </c>
      <c r="Q617" s="37"/>
      <c r="R617" s="40"/>
      <c r="S617" s="34"/>
    </row>
    <row r="618" spans="1:19">
      <c r="A618" s="7">
        <v>31750</v>
      </c>
      <c r="B618" s="8">
        <f t="shared" si="166"/>
        <v>-31.75</v>
      </c>
      <c r="C618" s="8">
        <f t="shared" si="167"/>
        <v>0.5</v>
      </c>
      <c r="D618" s="8">
        <v>-7.6</v>
      </c>
      <c r="G618" s="23">
        <f t="shared" si="168"/>
        <v>-24.540441168551009</v>
      </c>
      <c r="H618" s="23">
        <f t="shared" si="169"/>
        <v>-24.282653676323999</v>
      </c>
      <c r="I618" s="19">
        <f t="shared" si="170"/>
        <v>-8.8000000000000007</v>
      </c>
      <c r="J618" s="19">
        <f t="shared" si="171"/>
        <v>-8.3333333333333339</v>
      </c>
      <c r="K618" s="23">
        <f t="shared" si="173"/>
        <v>-7.988888888888888</v>
      </c>
      <c r="L618" s="23">
        <f t="shared" si="174"/>
        <v>-0.34444444444444589</v>
      </c>
      <c r="M618" s="50">
        <f t="shared" si="175"/>
        <v>-0.81111111111111267</v>
      </c>
      <c r="N618" s="24"/>
      <c r="O618" s="34">
        <f t="shared" si="165"/>
        <v>-0.72899971023294519</v>
      </c>
      <c r="P618" s="34">
        <f t="shared" si="172"/>
        <v>-0.29899999999999999</v>
      </c>
      <c r="Q618" s="37"/>
      <c r="R618" s="40"/>
      <c r="S618" s="34"/>
    </row>
    <row r="619" spans="1:19">
      <c r="A619" s="7">
        <v>31250</v>
      </c>
      <c r="B619" s="8">
        <f t="shared" si="166"/>
        <v>-31.25</v>
      </c>
      <c r="C619" s="8">
        <f t="shared" si="167"/>
        <v>0.5</v>
      </c>
      <c r="D619" s="8">
        <v>-9.3000000000000007</v>
      </c>
      <c r="G619" s="23">
        <f t="shared" si="168"/>
        <v>-24.024866184096993</v>
      </c>
      <c r="H619" s="23">
        <f t="shared" si="169"/>
        <v>-23.767078691869983</v>
      </c>
      <c r="I619" s="19">
        <f t="shared" si="170"/>
        <v>-7.6</v>
      </c>
      <c r="J619" s="19">
        <f t="shared" si="171"/>
        <v>-7.8999999999999995</v>
      </c>
      <c r="K619" s="23">
        <f t="shared" si="173"/>
        <v>-8.0222222222222221</v>
      </c>
      <c r="L619" s="23">
        <f t="shared" si="174"/>
        <v>0.12222222222222268</v>
      </c>
      <c r="M619" s="50">
        <f t="shared" si="175"/>
        <v>0.4222222222222225</v>
      </c>
      <c r="N619" s="24"/>
      <c r="O619" s="34">
        <f t="shared" si="165"/>
        <v>-0.99844329786686825</v>
      </c>
      <c r="P619" s="34">
        <f t="shared" si="172"/>
        <v>-0.29899999999999999</v>
      </c>
      <c r="Q619" s="37"/>
      <c r="R619" s="40"/>
      <c r="S619" s="34"/>
    </row>
    <row r="620" spans="1:19">
      <c r="A620" s="7">
        <v>30750</v>
      </c>
      <c r="B620" s="8">
        <f t="shared" si="166"/>
        <v>-30.75</v>
      </c>
      <c r="C620" s="8">
        <f t="shared" si="167"/>
        <v>0.5</v>
      </c>
      <c r="D620" s="8">
        <v>-7.7</v>
      </c>
      <c r="G620" s="23">
        <f t="shared" si="168"/>
        <v>-23.509291199642977</v>
      </c>
      <c r="H620" s="23">
        <f t="shared" si="169"/>
        <v>-23.251503707415967</v>
      </c>
      <c r="I620" s="19">
        <f t="shared" si="170"/>
        <v>-7.3</v>
      </c>
      <c r="J620" s="19">
        <f t="shared" si="171"/>
        <v>-7.6333333333333329</v>
      </c>
      <c r="K620" s="23">
        <f t="shared" si="173"/>
        <v>-7.9333333333333327</v>
      </c>
      <c r="L620" s="23">
        <f t="shared" si="174"/>
        <v>0.29999999999999982</v>
      </c>
      <c r="M620" s="50">
        <f t="shared" si="175"/>
        <v>0.63333333333333286</v>
      </c>
      <c r="N620" s="24"/>
      <c r="O620" s="34">
        <f t="shared" si="165"/>
        <v>-0.80070416996765525</v>
      </c>
      <c r="P620" s="34">
        <f t="shared" si="172"/>
        <v>-0.29899999999999999</v>
      </c>
      <c r="Q620" s="37"/>
      <c r="R620" s="40"/>
      <c r="S620" s="34"/>
    </row>
    <row r="621" spans="1:19">
      <c r="A621" s="7">
        <v>30250</v>
      </c>
      <c r="B621" s="8">
        <f t="shared" si="166"/>
        <v>-30.25</v>
      </c>
      <c r="C621" s="8">
        <f t="shared" si="167"/>
        <v>0.5</v>
      </c>
      <c r="D621" s="8">
        <v>-7.7</v>
      </c>
      <c r="G621" s="23">
        <f t="shared" si="168"/>
        <v>-22.993716215188961</v>
      </c>
      <c r="H621" s="23">
        <f t="shared" si="169"/>
        <v>-22.735928722961951</v>
      </c>
      <c r="I621" s="19">
        <f t="shared" si="170"/>
        <v>-8</v>
      </c>
      <c r="J621" s="19">
        <f t="shared" si="171"/>
        <v>-7.666666666666667</v>
      </c>
      <c r="K621" s="23">
        <f t="shared" si="173"/>
        <v>-7.9444444444444446</v>
      </c>
      <c r="L621" s="23">
        <f t="shared" si="174"/>
        <v>0.27777777777777768</v>
      </c>
      <c r="M621" s="50">
        <f t="shared" si="175"/>
        <v>-5.5555555555555358E-2</v>
      </c>
      <c r="N621" s="24"/>
      <c r="O621" s="34">
        <f t="shared" si="165"/>
        <v>-0.22830666210496123</v>
      </c>
      <c r="P621" s="34">
        <f t="shared" si="172"/>
        <v>-0.29899999999999999</v>
      </c>
      <c r="Q621" s="37"/>
      <c r="R621" s="40"/>
      <c r="S621" s="34"/>
    </row>
    <row r="622" spans="1:19">
      <c r="A622" s="7">
        <v>29750</v>
      </c>
      <c r="B622" s="8">
        <f t="shared" si="166"/>
        <v>-29.75</v>
      </c>
      <c r="C622" s="8">
        <f t="shared" si="167"/>
        <v>0.5</v>
      </c>
      <c r="D622" s="8">
        <v>-6.5</v>
      </c>
      <c r="G622" s="23">
        <f t="shared" si="168"/>
        <v>-22.478141230734945</v>
      </c>
      <c r="H622" s="23">
        <f t="shared" si="169"/>
        <v>-22.220353738507935</v>
      </c>
      <c r="I622" s="19">
        <f t="shared" si="170"/>
        <v>-7.7</v>
      </c>
      <c r="J622" s="19">
        <f t="shared" si="171"/>
        <v>-7.7</v>
      </c>
      <c r="K622" s="23">
        <f t="shared" si="173"/>
        <v>-7.8444444444444441</v>
      </c>
      <c r="L622" s="23">
        <f t="shared" si="174"/>
        <v>0.14444444444444393</v>
      </c>
      <c r="M622" s="50">
        <f t="shared" si="175"/>
        <v>0.14444444444444393</v>
      </c>
      <c r="N622" s="24"/>
      <c r="O622" s="34">
        <f t="shared" si="165"/>
        <v>0.45091807030255743</v>
      </c>
      <c r="P622" s="34">
        <f t="shared" si="172"/>
        <v>-0.29899999999999999</v>
      </c>
      <c r="Q622" s="37"/>
      <c r="R622" s="40"/>
      <c r="S622" s="34"/>
    </row>
    <row r="623" spans="1:19">
      <c r="A623" s="7">
        <v>29250</v>
      </c>
      <c r="B623" s="8">
        <f t="shared" si="166"/>
        <v>-29.25</v>
      </c>
      <c r="C623" s="8">
        <f t="shared" si="167"/>
        <v>0.5</v>
      </c>
      <c r="D623" s="8">
        <v>-6.7</v>
      </c>
      <c r="G623" s="23">
        <f t="shared" si="168"/>
        <v>-21.962566246280929</v>
      </c>
      <c r="H623" s="23">
        <f t="shared" si="169"/>
        <v>-21.704778754053919</v>
      </c>
      <c r="I623" s="19">
        <f t="shared" si="170"/>
        <v>-7.4</v>
      </c>
      <c r="J623" s="19">
        <f t="shared" si="171"/>
        <v>-7.5666666666666673</v>
      </c>
      <c r="K623" s="23">
        <f t="shared" si="173"/>
        <v>-7.9222222222222234</v>
      </c>
      <c r="L623" s="23">
        <f t="shared" si="174"/>
        <v>0.35555555555555607</v>
      </c>
      <c r="M623" s="50">
        <f t="shared" si="175"/>
        <v>0.52222222222222303</v>
      </c>
      <c r="N623" s="24"/>
      <c r="O623" s="34">
        <f t="shared" si="165"/>
        <v>0.91915322621937523</v>
      </c>
      <c r="P623" s="34">
        <f t="shared" si="172"/>
        <v>-0.29899999999999999</v>
      </c>
      <c r="Q623" s="37"/>
      <c r="R623" s="40"/>
      <c r="S623" s="34"/>
    </row>
    <row r="624" spans="1:19">
      <c r="A624" s="7">
        <v>28750</v>
      </c>
      <c r="B624" s="8">
        <f t="shared" si="166"/>
        <v>-28.75</v>
      </c>
      <c r="C624" s="8">
        <f t="shared" si="167"/>
        <v>0.5</v>
      </c>
      <c r="D624" s="8">
        <v>-6.8</v>
      </c>
      <c r="G624" s="23">
        <f t="shared" si="168"/>
        <v>-21.446991261826913</v>
      </c>
      <c r="H624" s="23">
        <f t="shared" si="169"/>
        <v>-21.189203769599903</v>
      </c>
      <c r="I624" s="19">
        <f t="shared" si="170"/>
        <v>-7.6</v>
      </c>
      <c r="J624" s="19">
        <f t="shared" si="171"/>
        <v>-7.833333333333333</v>
      </c>
      <c r="K624" s="23">
        <f t="shared" si="173"/>
        <v>-8.1000000000000014</v>
      </c>
      <c r="L624" s="23">
        <f t="shared" si="174"/>
        <v>0.26666666666666838</v>
      </c>
      <c r="M624" s="50">
        <f t="shared" si="175"/>
        <v>0.50000000000000178</v>
      </c>
      <c r="N624" s="24"/>
      <c r="O624" s="34">
        <f t="shared" si="165"/>
        <v>0.95730637233791027</v>
      </c>
      <c r="P624" s="34">
        <f t="shared" si="172"/>
        <v>-0.29899999999999999</v>
      </c>
      <c r="Q624" s="37"/>
      <c r="R624" s="40"/>
      <c r="S624" s="34"/>
    </row>
    <row r="625" spans="1:19">
      <c r="A625" s="7">
        <v>28250</v>
      </c>
      <c r="B625" s="8">
        <f t="shared" si="166"/>
        <v>-28.25</v>
      </c>
      <c r="C625" s="8">
        <f t="shared" si="167"/>
        <v>0.5</v>
      </c>
      <c r="D625" s="8">
        <v>-7.3</v>
      </c>
      <c r="G625" s="23">
        <f t="shared" si="168"/>
        <v>-20.931416277372897</v>
      </c>
      <c r="H625" s="23">
        <f t="shared" si="169"/>
        <v>-20.673628785145887</v>
      </c>
      <c r="I625" s="19">
        <f t="shared" si="170"/>
        <v>-8.5</v>
      </c>
      <c r="J625" s="19">
        <f t="shared" si="171"/>
        <v>-7.9333333333333336</v>
      </c>
      <c r="K625" s="23">
        <f t="shared" si="173"/>
        <v>-8.3000000000000007</v>
      </c>
      <c r="L625" s="23">
        <f t="shared" si="174"/>
        <v>0.36666666666666714</v>
      </c>
      <c r="M625" s="50">
        <f t="shared" si="175"/>
        <v>-0.19999999999999929</v>
      </c>
      <c r="N625" s="24"/>
      <c r="O625" s="34">
        <f t="shared" si="165"/>
        <v>0.54752522756431277</v>
      </c>
      <c r="P625" s="34">
        <f t="shared" si="172"/>
        <v>-0.29899999999999999</v>
      </c>
      <c r="Q625" s="37"/>
      <c r="R625" s="40"/>
      <c r="S625" s="34"/>
    </row>
    <row r="626" spans="1:19">
      <c r="A626" s="7">
        <v>27750</v>
      </c>
      <c r="B626" s="8">
        <f t="shared" si="166"/>
        <v>-27.75</v>
      </c>
      <c r="C626" s="8">
        <f t="shared" si="167"/>
        <v>0.5</v>
      </c>
      <c r="D626" s="8">
        <v>-8</v>
      </c>
      <c r="G626" s="23">
        <f t="shared" si="168"/>
        <v>-20.415841292918881</v>
      </c>
      <c r="H626" s="23">
        <f t="shared" si="169"/>
        <v>-20.158053800691871</v>
      </c>
      <c r="I626" s="19">
        <f t="shared" si="170"/>
        <v>-7.7</v>
      </c>
      <c r="J626" s="19">
        <f t="shared" si="171"/>
        <v>-8.5666666666666664</v>
      </c>
      <c r="K626" s="23">
        <f t="shared" si="173"/>
        <v>-8.3777777777777782</v>
      </c>
      <c r="L626" s="23">
        <f t="shared" si="174"/>
        <v>-0.18888888888888822</v>
      </c>
      <c r="M626" s="50">
        <f t="shared" si="175"/>
        <v>0.67777777777777803</v>
      </c>
      <c r="N626" s="24"/>
      <c r="O626" s="34">
        <f t="shared" si="165"/>
        <v>-0.1184490562517183</v>
      </c>
      <c r="P626" s="34">
        <f t="shared" si="172"/>
        <v>-0.29899999999999999</v>
      </c>
      <c r="Q626" s="37"/>
      <c r="R626" s="40"/>
      <c r="S626" s="34"/>
    </row>
    <row r="627" spans="1:19">
      <c r="A627" s="7">
        <v>27250</v>
      </c>
      <c r="B627" s="8">
        <f t="shared" si="166"/>
        <v>-27.25</v>
      </c>
      <c r="C627" s="8">
        <f t="shared" si="167"/>
        <v>0.5</v>
      </c>
      <c r="D627" s="8">
        <v>-7.2</v>
      </c>
      <c r="G627" s="23">
        <f t="shared" si="168"/>
        <v>-19.900266308464865</v>
      </c>
      <c r="H627" s="23">
        <f t="shared" si="169"/>
        <v>-19.642478816237855</v>
      </c>
      <c r="I627" s="19">
        <f t="shared" si="170"/>
        <v>-9.5</v>
      </c>
      <c r="J627" s="19">
        <f t="shared" si="171"/>
        <v>-8.7999999999999989</v>
      </c>
      <c r="K627" s="23">
        <f t="shared" si="173"/>
        <v>-8.3333333333333339</v>
      </c>
      <c r="L627" s="23">
        <f t="shared" si="174"/>
        <v>-0.46666666666666501</v>
      </c>
      <c r="M627" s="50">
        <f t="shared" si="175"/>
        <v>-1.1666666666666661</v>
      </c>
      <c r="N627" s="24"/>
      <c r="O627" s="34">
        <f t="shared" si="165"/>
        <v>-0.72899971023294496</v>
      </c>
      <c r="P627" s="34">
        <f t="shared" si="172"/>
        <v>-0.29899999999999999</v>
      </c>
      <c r="Q627" s="37"/>
      <c r="R627" s="40"/>
      <c r="S627" s="34"/>
    </row>
    <row r="628" spans="1:19">
      <c r="A628" s="7">
        <v>26750</v>
      </c>
      <c r="B628" s="8">
        <f t="shared" si="166"/>
        <v>-26.75</v>
      </c>
      <c r="C628" s="8">
        <f t="shared" si="167"/>
        <v>0.5</v>
      </c>
      <c r="D628" s="8">
        <v>-8.1999999999999993</v>
      </c>
      <c r="G628" s="23">
        <f t="shared" si="168"/>
        <v>-19.384691324010848</v>
      </c>
      <c r="H628" s="23">
        <f t="shared" si="169"/>
        <v>-19.126903831783839</v>
      </c>
      <c r="I628" s="19">
        <f t="shared" si="170"/>
        <v>-9.1999999999999993</v>
      </c>
      <c r="J628" s="19">
        <f t="shared" si="171"/>
        <v>-9.2666666666666657</v>
      </c>
      <c r="K628" s="23">
        <f t="shared" si="173"/>
        <v>-8.3222222222222211</v>
      </c>
      <c r="L628" s="23">
        <f t="shared" si="174"/>
        <v>-0.94444444444444464</v>
      </c>
      <c r="M628" s="50">
        <f t="shared" si="175"/>
        <v>-0.87777777777777821</v>
      </c>
      <c r="N628" s="24"/>
      <c r="O628" s="34">
        <f t="shared" si="165"/>
        <v>-0.99844329786686792</v>
      </c>
      <c r="P628" s="34">
        <f t="shared" si="172"/>
        <v>-0.29899999999999999</v>
      </c>
      <c r="Q628" s="37"/>
      <c r="R628" s="40"/>
      <c r="S628" s="34"/>
    </row>
    <row r="629" spans="1:19">
      <c r="A629" s="7">
        <v>26250</v>
      </c>
      <c r="B629" s="8">
        <f t="shared" si="166"/>
        <v>-26.25</v>
      </c>
      <c r="C629" s="8">
        <f t="shared" si="167"/>
        <v>0.5</v>
      </c>
      <c r="D629" s="8">
        <v>-7.1</v>
      </c>
      <c r="G629" s="23">
        <f t="shared" si="168"/>
        <v>-18.869116339556832</v>
      </c>
      <c r="H629" s="23">
        <f t="shared" si="169"/>
        <v>-18.611328847329823</v>
      </c>
      <c r="I629" s="19">
        <f t="shared" si="170"/>
        <v>-9.1</v>
      </c>
      <c r="J629" s="19">
        <f t="shared" si="171"/>
        <v>-8.9999999999999982</v>
      </c>
      <c r="K629" s="23">
        <f t="shared" si="173"/>
        <v>-8.1444444444444439</v>
      </c>
      <c r="L629" s="23">
        <f t="shared" si="174"/>
        <v>-0.85555555555555429</v>
      </c>
      <c r="M629" s="50">
        <f t="shared" si="175"/>
        <v>-0.95555555555555571</v>
      </c>
      <c r="N629" s="24"/>
      <c r="O629" s="34">
        <f t="shared" si="165"/>
        <v>-0.80070416996765958</v>
      </c>
      <c r="P629" s="34">
        <f t="shared" si="172"/>
        <v>-0.29899999999999999</v>
      </c>
      <c r="Q629" s="37"/>
      <c r="R629" s="40"/>
      <c r="S629" s="34"/>
    </row>
    <row r="630" spans="1:19">
      <c r="A630" s="7">
        <v>25750</v>
      </c>
      <c r="B630" s="8">
        <f t="shared" si="166"/>
        <v>-25.75</v>
      </c>
      <c r="C630" s="8">
        <f t="shared" si="167"/>
        <v>0.5</v>
      </c>
      <c r="D630" s="8">
        <v>-8.4</v>
      </c>
      <c r="G630" s="23">
        <f t="shared" si="168"/>
        <v>-18.353541355102816</v>
      </c>
      <c r="H630" s="23">
        <f t="shared" si="169"/>
        <v>-18.095753862875807</v>
      </c>
      <c r="I630" s="19">
        <f t="shared" si="170"/>
        <v>-8.6999999999999993</v>
      </c>
      <c r="J630" s="19">
        <f t="shared" si="171"/>
        <v>-8.3666666666666654</v>
      </c>
      <c r="K630" s="23">
        <f t="shared" si="173"/>
        <v>-7.6777777777777771</v>
      </c>
      <c r="L630" s="23">
        <f t="shared" si="174"/>
        <v>-0.68888888888888822</v>
      </c>
      <c r="M630" s="50">
        <f t="shared" si="175"/>
        <v>-1.0222222222222221</v>
      </c>
      <c r="N630" s="24"/>
      <c r="O630" s="34">
        <f t="shared" si="165"/>
        <v>-0.22830666210496839</v>
      </c>
      <c r="P630" s="34">
        <f t="shared" si="172"/>
        <v>-0.29899999999999999</v>
      </c>
      <c r="Q630" s="37"/>
      <c r="R630" s="40"/>
      <c r="S630" s="34"/>
    </row>
    <row r="631" spans="1:19">
      <c r="A631" s="7">
        <v>25250</v>
      </c>
      <c r="B631" s="8">
        <f t="shared" si="166"/>
        <v>-25.25</v>
      </c>
      <c r="C631" s="8">
        <f t="shared" si="167"/>
        <v>0.5</v>
      </c>
      <c r="D631" s="8">
        <v>-8.4</v>
      </c>
      <c r="G631" s="23">
        <f t="shared" si="168"/>
        <v>-17.8379663706488</v>
      </c>
      <c r="H631" s="23">
        <f t="shared" si="169"/>
        <v>-17.580178878421791</v>
      </c>
      <c r="I631" s="19">
        <f t="shared" si="170"/>
        <v>-7.3</v>
      </c>
      <c r="J631" s="19">
        <f t="shared" si="171"/>
        <v>-7.7666666666666666</v>
      </c>
      <c r="K631" s="23">
        <f t="shared" si="173"/>
        <v>-7.1666666666666652</v>
      </c>
      <c r="L631" s="23">
        <f t="shared" si="174"/>
        <v>-0.60000000000000142</v>
      </c>
      <c r="M631" s="50">
        <f t="shared" si="175"/>
        <v>-0.13333333333333464</v>
      </c>
      <c r="N631" s="24"/>
      <c r="O631" s="34">
        <f t="shared" si="165"/>
        <v>0.45091807030255088</v>
      </c>
      <c r="P631" s="34">
        <f t="shared" si="172"/>
        <v>-0.29899999999999999</v>
      </c>
      <c r="Q631" s="37"/>
      <c r="R631" s="40"/>
      <c r="S631" s="34"/>
    </row>
    <row r="632" spans="1:19">
      <c r="A632" s="7">
        <v>24750</v>
      </c>
      <c r="B632" s="8">
        <f t="shared" si="166"/>
        <v>-24.75</v>
      </c>
      <c r="C632" s="8">
        <f t="shared" si="167"/>
        <v>0.5</v>
      </c>
      <c r="D632" s="8">
        <v>-8.6</v>
      </c>
      <c r="G632" s="23">
        <f t="shared" si="168"/>
        <v>-17.322391386194784</v>
      </c>
      <c r="H632" s="23">
        <f t="shared" si="169"/>
        <v>-17.064603893967774</v>
      </c>
      <c r="I632" s="19">
        <f t="shared" si="170"/>
        <v>-7.3</v>
      </c>
      <c r="J632" s="19">
        <f t="shared" si="171"/>
        <v>-6.8666666666666671</v>
      </c>
      <c r="K632" s="23">
        <f t="shared" si="173"/>
        <v>-6.4666666666666659</v>
      </c>
      <c r="L632" s="23">
        <f t="shared" si="174"/>
        <v>-0.40000000000000124</v>
      </c>
      <c r="M632" s="50">
        <f t="shared" si="175"/>
        <v>-0.83333333333333393</v>
      </c>
      <c r="N632" s="24"/>
      <c r="O632" s="34">
        <f t="shared" si="165"/>
        <v>0.91915322621937234</v>
      </c>
      <c r="P632" s="34">
        <f t="shared" si="172"/>
        <v>-0.29899999999999999</v>
      </c>
      <c r="Q632" s="37"/>
      <c r="R632" s="40"/>
      <c r="S632" s="34"/>
    </row>
    <row r="633" spans="1:19">
      <c r="A633" s="7">
        <v>24250</v>
      </c>
      <c r="B633" s="8">
        <f t="shared" si="166"/>
        <v>-24.25</v>
      </c>
      <c r="C633" s="8">
        <f t="shared" si="167"/>
        <v>0.5</v>
      </c>
      <c r="D633" s="8">
        <v>-8.8000000000000007</v>
      </c>
      <c r="G633" s="23">
        <f t="shared" si="168"/>
        <v>-16.806816401740768</v>
      </c>
      <c r="H633" s="23">
        <f t="shared" si="169"/>
        <v>-16.549028909513758</v>
      </c>
      <c r="I633" s="19">
        <f t="shared" si="170"/>
        <v>-6</v>
      </c>
      <c r="J633" s="19">
        <f t="shared" si="171"/>
        <v>-5.8666666666666671</v>
      </c>
      <c r="K633" s="23">
        <f t="shared" si="173"/>
        <v>-5.7444444444444445</v>
      </c>
      <c r="L633" s="23">
        <f t="shared" si="174"/>
        <v>-0.12222222222222268</v>
      </c>
      <c r="M633" s="50">
        <f t="shared" si="175"/>
        <v>-0.25555555555555554</v>
      </c>
      <c r="N633" s="24"/>
      <c r="O633" s="34">
        <f t="shared" si="165"/>
        <v>0.95730637233791238</v>
      </c>
      <c r="P633" s="34">
        <f t="shared" si="172"/>
        <v>-0.29899999999999999</v>
      </c>
      <c r="Q633" s="37"/>
      <c r="R633" s="40"/>
      <c r="S633" s="34"/>
    </row>
    <row r="634" spans="1:19">
      <c r="A634" s="7">
        <v>23750</v>
      </c>
      <c r="B634" s="8">
        <f t="shared" si="166"/>
        <v>-23.75</v>
      </c>
      <c r="C634" s="8">
        <f t="shared" si="167"/>
        <v>0.5</v>
      </c>
      <c r="D634" s="8">
        <v>-7.6</v>
      </c>
      <c r="G634" s="23">
        <f t="shared" si="168"/>
        <v>-16.291241417286752</v>
      </c>
      <c r="H634" s="23">
        <f t="shared" si="169"/>
        <v>-16.033453925059742</v>
      </c>
      <c r="I634" s="19">
        <f t="shared" si="170"/>
        <v>-4.3</v>
      </c>
      <c r="J634" s="19">
        <f t="shared" si="171"/>
        <v>-4.4666666666666668</v>
      </c>
      <c r="K634" s="23">
        <f t="shared" si="173"/>
        <v>-5.0777777777777793</v>
      </c>
      <c r="L634" s="23">
        <f t="shared" si="174"/>
        <v>0.61111111111111249</v>
      </c>
      <c r="M634" s="50">
        <f t="shared" si="175"/>
        <v>0.77777777777777946</v>
      </c>
      <c r="N634" s="24"/>
      <c r="O634" s="34">
        <f t="shared" si="165"/>
        <v>0.54752522756432187</v>
      </c>
      <c r="P634" s="34">
        <f t="shared" si="172"/>
        <v>-0.29899999999999999</v>
      </c>
      <c r="Q634" s="37"/>
      <c r="R634" s="40"/>
      <c r="S634" s="34"/>
    </row>
    <row r="635" spans="1:19">
      <c r="A635" s="7">
        <v>23250</v>
      </c>
      <c r="B635" s="8">
        <f t="shared" si="166"/>
        <v>-23.25</v>
      </c>
      <c r="C635" s="8">
        <f t="shared" si="167"/>
        <v>0.5</v>
      </c>
      <c r="D635" s="8">
        <v>-7.3</v>
      </c>
      <c r="G635" s="23">
        <f t="shared" si="168"/>
        <v>-15.775666432832736</v>
      </c>
      <c r="H635" s="23">
        <f t="shared" si="169"/>
        <v>-15.517878940605726</v>
      </c>
      <c r="I635" s="19">
        <f t="shared" si="170"/>
        <v>-3.1</v>
      </c>
      <c r="J635" s="19">
        <f t="shared" si="171"/>
        <v>-3.5333333333333337</v>
      </c>
      <c r="K635" s="23">
        <f t="shared" si="173"/>
        <v>-4.4777777777777779</v>
      </c>
      <c r="L635" s="23">
        <f t="shared" si="174"/>
        <v>0.9444444444444442</v>
      </c>
      <c r="M635" s="50">
        <f t="shared" si="175"/>
        <v>1.3777777777777778</v>
      </c>
      <c r="N635" s="24"/>
      <c r="O635" s="34">
        <f t="shared" si="165"/>
        <v>-0.118449056251711</v>
      </c>
      <c r="P635" s="34">
        <f t="shared" si="172"/>
        <v>-0.29899999999999999</v>
      </c>
      <c r="Q635" s="37"/>
      <c r="R635" s="40"/>
      <c r="S635" s="34"/>
    </row>
    <row r="636" spans="1:19">
      <c r="A636" s="7">
        <v>22750</v>
      </c>
      <c r="B636" s="8">
        <f t="shared" si="166"/>
        <v>-22.75</v>
      </c>
      <c r="C636" s="8">
        <f t="shared" si="167"/>
        <v>0.5</v>
      </c>
      <c r="D636" s="8">
        <v>-8</v>
      </c>
      <c r="G636" s="23">
        <f t="shared" si="168"/>
        <v>-15.26009144837872</v>
      </c>
      <c r="H636" s="23">
        <f t="shared" si="169"/>
        <v>-15.00230395615171</v>
      </c>
      <c r="I636" s="19">
        <f t="shared" si="170"/>
        <v>-3.2</v>
      </c>
      <c r="J636" s="19">
        <f t="shared" si="171"/>
        <v>-3</v>
      </c>
      <c r="K636" s="23">
        <f t="shared" si="173"/>
        <v>-3.8444444444444446</v>
      </c>
      <c r="L636" s="23">
        <f t="shared" si="174"/>
        <v>0.84444444444444455</v>
      </c>
      <c r="M636" s="50">
        <f t="shared" si="175"/>
        <v>0.64444444444444438</v>
      </c>
      <c r="N636" s="24"/>
      <c r="O636" s="34">
        <f t="shared" si="165"/>
        <v>-0.72899971023293997</v>
      </c>
      <c r="P636" s="34">
        <f t="shared" si="172"/>
        <v>-0.29899999999999999</v>
      </c>
      <c r="Q636" s="37"/>
      <c r="R636" s="40"/>
      <c r="S636" s="34"/>
    </row>
    <row r="637" spans="1:19">
      <c r="A637" s="7">
        <v>22250</v>
      </c>
      <c r="B637" s="8">
        <f t="shared" si="166"/>
        <v>-22.25</v>
      </c>
      <c r="C637" s="8">
        <f t="shared" si="167"/>
        <v>0.5</v>
      </c>
      <c r="D637" s="8">
        <v>-7.7</v>
      </c>
      <c r="G637" s="23">
        <f t="shared" si="168"/>
        <v>-14.744516463924704</v>
      </c>
      <c r="H637" s="23">
        <f t="shared" si="169"/>
        <v>-14.486728971697694</v>
      </c>
      <c r="I637" s="19">
        <f t="shared" si="170"/>
        <v>-2.7</v>
      </c>
      <c r="J637" s="19">
        <f t="shared" si="171"/>
        <v>-3</v>
      </c>
      <c r="K637" s="23">
        <f t="shared" si="173"/>
        <v>-3.2111111111111117</v>
      </c>
      <c r="L637" s="23">
        <f t="shared" si="174"/>
        <v>0.21111111111111169</v>
      </c>
      <c r="M637" s="50">
        <f t="shared" si="175"/>
        <v>0.51111111111111152</v>
      </c>
      <c r="N637" s="24"/>
      <c r="O637" s="34">
        <f t="shared" si="165"/>
        <v>-0.99844329786686747</v>
      </c>
      <c r="P637" s="34">
        <f t="shared" si="172"/>
        <v>-0.29899999999999999</v>
      </c>
      <c r="Q637" s="37"/>
      <c r="R637" s="40"/>
      <c r="S637" s="34"/>
    </row>
    <row r="638" spans="1:19">
      <c r="A638" s="7">
        <v>21750</v>
      </c>
      <c r="B638" s="8">
        <f t="shared" si="166"/>
        <v>-21.75</v>
      </c>
      <c r="C638" s="8">
        <f t="shared" si="167"/>
        <v>0.5</v>
      </c>
      <c r="D638" s="8">
        <v>-7.4</v>
      </c>
      <c r="G638" s="23">
        <f t="shared" si="168"/>
        <v>-14.228941479470688</v>
      </c>
      <c r="H638" s="23">
        <f t="shared" si="169"/>
        <v>-13.971153987243678</v>
      </c>
      <c r="I638" s="19">
        <f t="shared" si="170"/>
        <v>-3.1</v>
      </c>
      <c r="J638" s="19">
        <f t="shared" si="171"/>
        <v>-3.0333333333333337</v>
      </c>
      <c r="K638" s="23">
        <f t="shared" si="173"/>
        <v>-2.5444444444444452</v>
      </c>
      <c r="L638" s="23">
        <f t="shared" si="174"/>
        <v>-0.48888888888888848</v>
      </c>
      <c r="M638" s="50">
        <f t="shared" si="175"/>
        <v>-0.55555555555555491</v>
      </c>
      <c r="N638" s="24"/>
      <c r="O638" s="34">
        <f t="shared" si="165"/>
        <v>-0.80070416996766403</v>
      </c>
      <c r="P638" s="34">
        <f t="shared" si="172"/>
        <v>-0.29899999999999999</v>
      </c>
      <c r="Q638" s="37"/>
      <c r="R638" s="40"/>
      <c r="S638" s="34"/>
    </row>
    <row r="639" spans="1:19">
      <c r="A639" s="7">
        <v>21250</v>
      </c>
      <c r="B639" s="8">
        <f t="shared" si="166"/>
        <v>-21.25</v>
      </c>
      <c r="C639" s="8">
        <f t="shared" si="167"/>
        <v>0.5</v>
      </c>
      <c r="D639" s="8">
        <v>-7.6</v>
      </c>
      <c r="G639" s="23">
        <f t="shared" si="168"/>
        <v>-13.713366495016672</v>
      </c>
      <c r="H639" s="23">
        <f t="shared" si="169"/>
        <v>-13.455579002789662</v>
      </c>
      <c r="I639" s="19">
        <f t="shared" si="170"/>
        <v>-3.3</v>
      </c>
      <c r="J639" s="19">
        <f t="shared" si="171"/>
        <v>-2.6666666666666665</v>
      </c>
      <c r="K639" s="23">
        <f t="shared" si="173"/>
        <v>-2.0111111111111111</v>
      </c>
      <c r="L639" s="23">
        <f t="shared" si="174"/>
        <v>-0.65555555555555545</v>
      </c>
      <c r="M639" s="50">
        <f t="shared" si="175"/>
        <v>-1.2888888888888888</v>
      </c>
      <c r="N639" s="24"/>
      <c r="O639" s="34">
        <f t="shared" si="165"/>
        <v>-0.22830666210497899</v>
      </c>
      <c r="P639" s="34">
        <f t="shared" si="172"/>
        <v>-0.29899999999999999</v>
      </c>
      <c r="Q639" s="37"/>
      <c r="R639" s="40"/>
      <c r="S639" s="34"/>
    </row>
    <row r="640" spans="1:19">
      <c r="A640" s="7">
        <v>20750</v>
      </c>
      <c r="B640" s="8">
        <f t="shared" si="166"/>
        <v>-20.75</v>
      </c>
      <c r="C640" s="8">
        <f t="shared" si="167"/>
        <v>0.5</v>
      </c>
      <c r="D640" s="8">
        <v>-8.5</v>
      </c>
      <c r="G640" s="23">
        <f t="shared" si="168"/>
        <v>-13.197791510562656</v>
      </c>
      <c r="H640" s="23">
        <f t="shared" si="169"/>
        <v>-12.940004018335646</v>
      </c>
      <c r="I640" s="19">
        <f t="shared" si="170"/>
        <v>-1.6</v>
      </c>
      <c r="J640" s="19">
        <f t="shared" si="171"/>
        <v>-2.1666666666666665</v>
      </c>
      <c r="K640" s="23">
        <f t="shared" si="173"/>
        <v>-1.5777777777777777</v>
      </c>
      <c r="L640" s="23">
        <f t="shared" si="174"/>
        <v>-0.5888888888888888</v>
      </c>
      <c r="M640" s="50">
        <f t="shared" si="175"/>
        <v>-2.2222222222222365E-2</v>
      </c>
      <c r="N640" s="24"/>
      <c r="O640" s="34">
        <f t="shared" si="165"/>
        <v>0.45091807030254427</v>
      </c>
      <c r="P640" s="34">
        <f t="shared" si="172"/>
        <v>-0.29899999999999999</v>
      </c>
      <c r="Q640" s="37"/>
      <c r="R640" s="40"/>
      <c r="S640" s="34"/>
    </row>
    <row r="641" spans="1:19">
      <c r="A641" s="7">
        <v>20250</v>
      </c>
      <c r="B641" s="8">
        <f t="shared" si="166"/>
        <v>-20.25</v>
      </c>
      <c r="C641" s="8">
        <f t="shared" si="167"/>
        <v>0.5</v>
      </c>
      <c r="D641" s="8">
        <v>-7.7</v>
      </c>
      <c r="G641" s="23">
        <f t="shared" si="168"/>
        <v>-12.68221652610864</v>
      </c>
      <c r="H641" s="23">
        <f t="shared" si="169"/>
        <v>-12.42442903388163</v>
      </c>
      <c r="I641" s="19">
        <f t="shared" si="170"/>
        <v>-1.6</v>
      </c>
      <c r="J641" s="19">
        <f t="shared" si="171"/>
        <v>-1.0666666666666667</v>
      </c>
      <c r="K641" s="23">
        <f t="shared" si="173"/>
        <v>-1.1333333333333333</v>
      </c>
      <c r="L641" s="23">
        <f t="shared" si="174"/>
        <v>6.6666666666666652E-2</v>
      </c>
      <c r="M641" s="50">
        <f t="shared" si="175"/>
        <v>-0.46666666666666679</v>
      </c>
      <c r="N641" s="24"/>
      <c r="O641" s="34">
        <f t="shared" si="165"/>
        <v>0.91915322621936946</v>
      </c>
      <c r="P641" s="34">
        <f t="shared" si="172"/>
        <v>-0.29899999999999999</v>
      </c>
      <c r="Q641" s="37"/>
      <c r="R641" s="40"/>
      <c r="S641" s="34"/>
    </row>
    <row r="642" spans="1:19">
      <c r="A642" s="7">
        <v>19750</v>
      </c>
      <c r="B642" s="8">
        <f t="shared" si="166"/>
        <v>-19.75</v>
      </c>
      <c r="C642" s="8">
        <f t="shared" si="167"/>
        <v>0.5</v>
      </c>
      <c r="D642" s="8">
        <v>-9.5</v>
      </c>
      <c r="G642" s="23">
        <f t="shared" si="168"/>
        <v>-12.166641541654624</v>
      </c>
      <c r="H642" s="23">
        <f t="shared" si="169"/>
        <v>-11.908854049427614</v>
      </c>
      <c r="I642" s="19">
        <f t="shared" si="170"/>
        <v>0</v>
      </c>
      <c r="J642" s="19">
        <f t="shared" si="171"/>
        <v>-0.3666666666666667</v>
      </c>
      <c r="K642" s="23">
        <f t="shared" si="173"/>
        <v>-0.75555555555555542</v>
      </c>
      <c r="L642" s="23">
        <f t="shared" si="174"/>
        <v>0.38888888888888873</v>
      </c>
      <c r="M642" s="50">
        <f t="shared" si="175"/>
        <v>0.75555555555555542</v>
      </c>
      <c r="N642" s="24"/>
      <c r="O642" s="34">
        <f t="shared" ref="O642:O674" si="176" xml:space="preserve"> SIN((2*PI()*(H642+P642)/4.64017486008615) + 5.828143046)</f>
        <v>0.9573063723379146</v>
      </c>
      <c r="P642" s="34">
        <f t="shared" si="172"/>
        <v>-0.29899999999999999</v>
      </c>
      <c r="Q642" s="37"/>
      <c r="R642" s="40"/>
      <c r="S642" s="34"/>
    </row>
    <row r="643" spans="1:19">
      <c r="A643" s="7">
        <v>19250</v>
      </c>
      <c r="B643" s="8">
        <f t="shared" ref="B643:B680" si="177">-A643/1000</f>
        <v>-19.25</v>
      </c>
      <c r="C643" s="8">
        <f t="shared" si="167"/>
        <v>0.5</v>
      </c>
      <c r="D643" s="8">
        <v>-9.1999999999999993</v>
      </c>
      <c r="G643" s="23">
        <f t="shared" si="168"/>
        <v>-11.651066557200608</v>
      </c>
      <c r="H643" s="23">
        <f t="shared" si="169"/>
        <v>-11.393279064973598</v>
      </c>
      <c r="I643" s="19">
        <f t="shared" si="170"/>
        <v>0.5</v>
      </c>
      <c r="J643" s="19">
        <f t="shared" si="171"/>
        <v>0.43333333333333335</v>
      </c>
      <c r="K643" s="23">
        <f t="shared" si="173"/>
        <v>-0.37777777777777782</v>
      </c>
      <c r="L643" s="23">
        <f t="shared" si="174"/>
        <v>0.81111111111111112</v>
      </c>
      <c r="M643" s="50">
        <f t="shared" si="175"/>
        <v>0.87777777777777777</v>
      </c>
      <c r="N643" s="24"/>
      <c r="O643" s="34">
        <f t="shared" si="176"/>
        <v>0.54752522756432809</v>
      </c>
      <c r="P643" s="34">
        <f t="shared" si="172"/>
        <v>-0.29899999999999999</v>
      </c>
      <c r="Q643" s="37"/>
      <c r="R643" s="40"/>
      <c r="S643" s="34"/>
    </row>
    <row r="644" spans="1:19">
      <c r="A644" s="7">
        <v>18750</v>
      </c>
      <c r="B644" s="8">
        <f t="shared" si="177"/>
        <v>-18.75</v>
      </c>
      <c r="C644" s="8">
        <f t="shared" ref="C644:C680" si="178">B644-B643</f>
        <v>0.5</v>
      </c>
      <c r="D644" s="8">
        <v>-9.1</v>
      </c>
      <c r="G644" s="23">
        <f t="shared" ref="G644:G673" si="179">G643 + 0.515574984454017</f>
        <v>-11.135491572746592</v>
      </c>
      <c r="H644" s="23">
        <f t="shared" ref="H644:H673" si="180">H643 + 0.515574984454017</f>
        <v>-10.877704080519582</v>
      </c>
      <c r="I644" s="19">
        <f t="shared" si="170"/>
        <v>0.8</v>
      </c>
      <c r="J644" s="19">
        <f t="shared" si="171"/>
        <v>0.70000000000000007</v>
      </c>
      <c r="K644" s="23">
        <f t="shared" si="173"/>
        <v>-5.555555555555558E-2</v>
      </c>
      <c r="L644" s="23">
        <f t="shared" si="174"/>
        <v>0.75555555555555565</v>
      </c>
      <c r="M644" s="50">
        <f t="shared" si="175"/>
        <v>0.85555555555555562</v>
      </c>
      <c r="N644" s="24"/>
      <c r="O644" s="34">
        <f t="shared" si="176"/>
        <v>-0.11844905625170017</v>
      </c>
      <c r="P644" s="34">
        <f t="shared" si="172"/>
        <v>-0.29899999999999999</v>
      </c>
      <c r="Q644" s="37"/>
      <c r="R644" s="40"/>
      <c r="S644" s="34"/>
    </row>
    <row r="645" spans="1:19">
      <c r="A645" s="7">
        <v>18250</v>
      </c>
      <c r="B645" s="8">
        <f t="shared" si="177"/>
        <v>-18.25</v>
      </c>
      <c r="C645" s="8">
        <f t="shared" si="178"/>
        <v>0.5</v>
      </c>
      <c r="D645" s="8">
        <v>-8.6999999999999993</v>
      </c>
      <c r="G645" s="23">
        <f t="shared" si="179"/>
        <v>-10.619916588292575</v>
      </c>
      <c r="H645" s="23">
        <f t="shared" si="180"/>
        <v>-10.362129096065566</v>
      </c>
      <c r="I645" s="19">
        <f t="shared" si="170"/>
        <v>0.8</v>
      </c>
      <c r="J645" s="19">
        <f t="shared" si="171"/>
        <v>0.76666666666666661</v>
      </c>
      <c r="K645" s="23">
        <f t="shared" si="173"/>
        <v>4.444444444444446E-2</v>
      </c>
      <c r="L645" s="23">
        <f t="shared" si="174"/>
        <v>0.7222222222222221</v>
      </c>
      <c r="M645" s="50">
        <f t="shared" si="175"/>
        <v>0.75555555555555554</v>
      </c>
      <c r="N645" s="24"/>
      <c r="O645" s="34">
        <f t="shared" si="176"/>
        <v>-0.72899971023293253</v>
      </c>
      <c r="P645" s="34">
        <f t="shared" si="172"/>
        <v>-0.29899999999999999</v>
      </c>
      <c r="Q645" s="37"/>
      <c r="R645" s="40"/>
      <c r="S645" s="34"/>
    </row>
    <row r="646" spans="1:19">
      <c r="A646" s="7">
        <v>17750</v>
      </c>
      <c r="B646" s="8">
        <f t="shared" si="177"/>
        <v>-17.75</v>
      </c>
      <c r="C646" s="8">
        <f t="shared" si="178"/>
        <v>0.5</v>
      </c>
      <c r="D646" s="8">
        <v>-7.3</v>
      </c>
      <c r="G646" s="23">
        <f t="shared" si="179"/>
        <v>-10.104341603838559</v>
      </c>
      <c r="H646" s="23">
        <f t="shared" si="180"/>
        <v>-9.8465541116115496</v>
      </c>
      <c r="I646" s="19">
        <f t="shared" ref="I646:I664" si="181">AVERAGEIFS(DeltaTsite,KyrBP,"&gt;"&amp;G646,KyrBP,"&lt;="&amp;G647)</f>
        <v>0.7</v>
      </c>
      <c r="J646" s="19">
        <f t="shared" si="171"/>
        <v>0.6</v>
      </c>
      <c r="K646" s="23">
        <f t="shared" si="173"/>
        <v>0.17777777777777773</v>
      </c>
      <c r="L646" s="23">
        <f t="shared" si="174"/>
        <v>0.42222222222222228</v>
      </c>
      <c r="M646" s="50">
        <f t="shared" si="175"/>
        <v>0.52222222222222225</v>
      </c>
      <c r="N646" s="24"/>
      <c r="O646" s="34">
        <f t="shared" si="176"/>
        <v>-0.99844329786686692</v>
      </c>
      <c r="P646" s="34">
        <f t="shared" si="172"/>
        <v>-0.29899999999999999</v>
      </c>
      <c r="Q646" s="37"/>
      <c r="R646" s="40"/>
      <c r="S646" s="34"/>
    </row>
    <row r="647" spans="1:19">
      <c r="A647" s="7">
        <v>17250</v>
      </c>
      <c r="B647" s="8">
        <f t="shared" si="177"/>
        <v>-17.25</v>
      </c>
      <c r="C647" s="8">
        <f t="shared" si="178"/>
        <v>0.5</v>
      </c>
      <c r="D647" s="8">
        <v>-7.3</v>
      </c>
      <c r="G647" s="23">
        <f t="shared" si="179"/>
        <v>-9.5887666193845433</v>
      </c>
      <c r="H647" s="23">
        <f t="shared" si="180"/>
        <v>-9.3309791271575335</v>
      </c>
      <c r="I647" s="19">
        <f t="shared" si="181"/>
        <v>0.3</v>
      </c>
      <c r="J647" s="19">
        <f t="shared" si="171"/>
        <v>0.19999999999999998</v>
      </c>
      <c r="K647" s="23">
        <f t="shared" si="173"/>
        <v>0.1444444444444444</v>
      </c>
      <c r="L647" s="23">
        <f t="shared" si="174"/>
        <v>5.555555555555558E-2</v>
      </c>
      <c r="M647" s="50">
        <f t="shared" si="175"/>
        <v>0.15555555555555559</v>
      </c>
      <c r="N647" s="24"/>
      <c r="O647" s="34">
        <f t="shared" si="176"/>
        <v>-0.80070416996766791</v>
      </c>
      <c r="P647" s="34">
        <f t="shared" si="172"/>
        <v>-0.29899999999999999</v>
      </c>
      <c r="Q647" s="37"/>
      <c r="R647" s="40"/>
      <c r="S647" s="34"/>
    </row>
    <row r="648" spans="1:19">
      <c r="A648" s="7">
        <v>16750</v>
      </c>
      <c r="B648" s="8">
        <f t="shared" si="177"/>
        <v>-16.75</v>
      </c>
      <c r="C648" s="8">
        <f t="shared" si="178"/>
        <v>0.5</v>
      </c>
      <c r="D648" s="8">
        <v>-6</v>
      </c>
      <c r="G648" s="23">
        <f t="shared" si="179"/>
        <v>-9.0731916349305273</v>
      </c>
      <c r="H648" s="23">
        <f t="shared" si="180"/>
        <v>-8.8154041427035175</v>
      </c>
      <c r="I648" s="19">
        <f t="shared" si="181"/>
        <v>-0.4</v>
      </c>
      <c r="J648" s="19">
        <f t="shared" si="171"/>
        <v>-0.26666666666666666</v>
      </c>
      <c r="K648" s="23">
        <f t="shared" si="173"/>
        <v>8.8888888888888851E-2</v>
      </c>
      <c r="L648" s="23">
        <f t="shared" si="174"/>
        <v>-0.35555555555555551</v>
      </c>
      <c r="M648" s="50">
        <f t="shared" si="175"/>
        <v>-0.48888888888888887</v>
      </c>
      <c r="N648" s="24"/>
      <c r="O648" s="34">
        <f t="shared" si="176"/>
        <v>-0.22830666210498529</v>
      </c>
      <c r="P648" s="34">
        <f t="shared" si="172"/>
        <v>-0.29899999999999999</v>
      </c>
      <c r="Q648" s="37"/>
      <c r="R648" s="40"/>
      <c r="S648" s="34"/>
    </row>
    <row r="649" spans="1:19">
      <c r="A649" s="7">
        <v>16250</v>
      </c>
      <c r="B649" s="8">
        <f t="shared" si="177"/>
        <v>-16.25</v>
      </c>
      <c r="C649" s="8">
        <f t="shared" si="178"/>
        <v>0.5</v>
      </c>
      <c r="D649" s="8">
        <v>-4.3</v>
      </c>
      <c r="G649" s="23">
        <f t="shared" si="179"/>
        <v>-8.5576166504765112</v>
      </c>
      <c r="H649" s="23">
        <f t="shared" si="180"/>
        <v>-8.2998291582495014</v>
      </c>
      <c r="I649" s="19">
        <f t="shared" si="181"/>
        <v>-0.7</v>
      </c>
      <c r="J649" s="19">
        <f t="shared" si="171"/>
        <v>-0.5</v>
      </c>
      <c r="K649" s="23">
        <f t="shared" si="173"/>
        <v>-5.5555555555555552E-2</v>
      </c>
      <c r="L649" s="23">
        <f t="shared" si="174"/>
        <v>-0.44444444444444442</v>
      </c>
      <c r="M649" s="50">
        <f t="shared" si="175"/>
        <v>-0.64444444444444438</v>
      </c>
      <c r="N649" s="24"/>
      <c r="O649" s="34">
        <f t="shared" si="176"/>
        <v>0.45091807030253533</v>
      </c>
      <c r="P649" s="34">
        <f t="shared" si="172"/>
        <v>-0.29899999999999999</v>
      </c>
      <c r="Q649" s="37"/>
      <c r="R649" s="40"/>
      <c r="S649" s="34"/>
    </row>
    <row r="650" spans="1:19">
      <c r="A650" s="7">
        <v>15750</v>
      </c>
      <c r="B650" s="8">
        <f t="shared" si="177"/>
        <v>-15.75</v>
      </c>
      <c r="C650" s="8">
        <f t="shared" si="178"/>
        <v>0.5</v>
      </c>
      <c r="D650" s="8">
        <v>-3.1</v>
      </c>
      <c r="G650" s="23">
        <f t="shared" si="179"/>
        <v>-8.0420416660224951</v>
      </c>
      <c r="H650" s="23">
        <f t="shared" si="180"/>
        <v>-7.7842541737954845</v>
      </c>
      <c r="I650" s="19">
        <f t="shared" si="181"/>
        <v>-0.4</v>
      </c>
      <c r="J650" s="19">
        <f t="shared" si="171"/>
        <v>-0.46666666666666673</v>
      </c>
      <c r="K650" s="23">
        <f t="shared" si="173"/>
        <v>-0.18888888888888891</v>
      </c>
      <c r="L650" s="23">
        <f t="shared" si="174"/>
        <v>-0.27777777777777779</v>
      </c>
      <c r="M650" s="50">
        <f t="shared" si="175"/>
        <v>-0.21111111111111111</v>
      </c>
      <c r="N650" s="24"/>
      <c r="O650" s="34">
        <f t="shared" si="176"/>
        <v>0.91915322621936624</v>
      </c>
      <c r="P650" s="34">
        <f t="shared" si="172"/>
        <v>-0.29899999999999999</v>
      </c>
      <c r="Q650" s="37"/>
      <c r="R650" s="40"/>
      <c r="S650" s="34"/>
    </row>
    <row r="651" spans="1:19">
      <c r="A651" s="7">
        <v>15250</v>
      </c>
      <c r="B651" s="8">
        <f t="shared" si="177"/>
        <v>-15.25</v>
      </c>
      <c r="C651" s="8">
        <f t="shared" si="178"/>
        <v>0.5</v>
      </c>
      <c r="D651" s="8">
        <v>-3.8</v>
      </c>
      <c r="G651" s="23">
        <f t="shared" si="179"/>
        <v>-7.5264666815684782</v>
      </c>
      <c r="H651" s="23">
        <f t="shared" si="180"/>
        <v>-7.2686791893414675</v>
      </c>
      <c r="I651" s="19">
        <f t="shared" si="181"/>
        <v>-0.3</v>
      </c>
      <c r="J651" s="19">
        <f t="shared" ref="J651:J660" si="182">AVERAGE(I650:I652)</f>
        <v>-0.23333333333333331</v>
      </c>
      <c r="K651" s="23">
        <f t="shared" si="173"/>
        <v>-0.22222222222222221</v>
      </c>
      <c r="L651" s="23">
        <f t="shared" si="174"/>
        <v>-1.1111111111111099E-2</v>
      </c>
      <c r="M651" s="50">
        <f t="shared" si="175"/>
        <v>-7.7777777777777779E-2</v>
      </c>
      <c r="N651" s="24"/>
      <c r="O651" s="34">
        <f t="shared" si="176"/>
        <v>0.95730637233791693</v>
      </c>
      <c r="P651" s="34">
        <f t="shared" si="172"/>
        <v>-0.29899999999999999</v>
      </c>
      <c r="Q651" s="37"/>
      <c r="R651" s="40"/>
      <c r="S651" s="34"/>
    </row>
    <row r="652" spans="1:19">
      <c r="A652" s="7">
        <v>14750</v>
      </c>
      <c r="B652" s="8">
        <f t="shared" si="177"/>
        <v>-14.75</v>
      </c>
      <c r="C652" s="8">
        <f t="shared" si="178"/>
        <v>0.5</v>
      </c>
      <c r="D652" s="8">
        <v>-2.6</v>
      </c>
      <c r="G652" s="23">
        <f t="shared" si="179"/>
        <v>-7.0108916971144613</v>
      </c>
      <c r="H652" s="23">
        <f t="shared" si="180"/>
        <v>-6.7531042048874506</v>
      </c>
      <c r="I652" s="19">
        <f t="shared" si="181"/>
        <v>0</v>
      </c>
      <c r="J652" s="19">
        <f t="shared" si="182"/>
        <v>-0.26666666666666666</v>
      </c>
      <c r="K652" s="23">
        <f t="shared" si="173"/>
        <v>-0.28888888888888886</v>
      </c>
      <c r="L652" s="23">
        <f t="shared" si="174"/>
        <v>2.2222222222222199E-2</v>
      </c>
      <c r="M652" s="50">
        <f t="shared" si="175"/>
        <v>0.28888888888888886</v>
      </c>
      <c r="N652" s="24"/>
      <c r="O652" s="34">
        <f t="shared" si="176"/>
        <v>0.54752522756433197</v>
      </c>
      <c r="P652" s="34">
        <f t="shared" ref="P652:P674" si="183">P651</f>
        <v>-0.29899999999999999</v>
      </c>
      <c r="Q652" s="37"/>
      <c r="R652" s="40"/>
      <c r="S652" s="34"/>
    </row>
    <row r="653" spans="1:19">
      <c r="A653" s="7">
        <v>14250</v>
      </c>
      <c r="B653" s="8">
        <f t="shared" si="177"/>
        <v>-14.25</v>
      </c>
      <c r="C653" s="8">
        <f t="shared" si="178"/>
        <v>0.5</v>
      </c>
      <c r="D653" s="8">
        <v>-2.7</v>
      </c>
      <c r="G653" s="23">
        <f t="shared" si="179"/>
        <v>-6.4953167126604443</v>
      </c>
      <c r="H653" s="23">
        <f t="shared" si="180"/>
        <v>-6.2375292204334336</v>
      </c>
      <c r="I653" s="19">
        <f t="shared" si="181"/>
        <v>-0.5</v>
      </c>
      <c r="J653" s="19">
        <f t="shared" si="182"/>
        <v>-0.3</v>
      </c>
      <c r="K653" s="23">
        <f t="shared" si="173"/>
        <v>-0.21111111111111114</v>
      </c>
      <c r="L653" s="23">
        <f t="shared" si="174"/>
        <v>-8.8888888888888851E-2</v>
      </c>
      <c r="M653" s="50">
        <f t="shared" si="175"/>
        <v>-0.28888888888888886</v>
      </c>
      <c r="N653" s="24"/>
      <c r="O653" s="34">
        <f t="shared" si="176"/>
        <v>-0.11844905625169905</v>
      </c>
      <c r="P653" s="34">
        <f t="shared" si="183"/>
        <v>-0.29899999999999999</v>
      </c>
      <c r="Q653" s="37"/>
      <c r="R653" s="40"/>
      <c r="S653" s="34"/>
    </row>
    <row r="654" spans="1:19">
      <c r="A654" s="7">
        <v>13750</v>
      </c>
      <c r="B654" s="8">
        <f t="shared" si="177"/>
        <v>-13.75</v>
      </c>
      <c r="C654" s="8">
        <f t="shared" si="178"/>
        <v>0.5</v>
      </c>
      <c r="D654" s="8">
        <v>-3.1</v>
      </c>
      <c r="G654" s="23">
        <f t="shared" si="179"/>
        <v>-5.9797417282064274</v>
      </c>
      <c r="H654" s="23">
        <f t="shared" si="180"/>
        <v>-5.7219542359794167</v>
      </c>
      <c r="I654" s="19">
        <f t="shared" si="181"/>
        <v>-0.4</v>
      </c>
      <c r="J654" s="19">
        <f t="shared" si="182"/>
        <v>-0.16666666666666666</v>
      </c>
      <c r="K654" s="23">
        <f t="shared" si="173"/>
        <v>-8.8888888888888906E-2</v>
      </c>
      <c r="L654" s="23">
        <f t="shared" si="174"/>
        <v>-7.7777777777777751E-2</v>
      </c>
      <c r="M654" s="50">
        <f t="shared" si="175"/>
        <v>-0.31111111111111112</v>
      </c>
      <c r="N654" s="24"/>
      <c r="O654" s="34">
        <f t="shared" si="176"/>
        <v>-0.72899971023293175</v>
      </c>
      <c r="P654" s="34">
        <f t="shared" si="183"/>
        <v>-0.29899999999999999</v>
      </c>
      <c r="Q654" s="37"/>
      <c r="R654" s="40"/>
      <c r="S654" s="34"/>
    </row>
    <row r="655" spans="1:19">
      <c r="A655" s="7">
        <v>13250</v>
      </c>
      <c r="B655" s="8">
        <f t="shared" si="177"/>
        <v>-13.25</v>
      </c>
      <c r="C655" s="8">
        <f t="shared" si="178"/>
        <v>0.5</v>
      </c>
      <c r="D655" s="8">
        <v>-3.3</v>
      </c>
      <c r="G655" s="23">
        <f t="shared" si="179"/>
        <v>-5.4641667437524104</v>
      </c>
      <c r="H655" s="23">
        <f t="shared" si="180"/>
        <v>-5.2063792515253997</v>
      </c>
      <c r="I655" s="19">
        <f t="shared" si="181"/>
        <v>0.4</v>
      </c>
      <c r="J655" s="19">
        <f t="shared" si="182"/>
        <v>-9.9999999999999992E-2</v>
      </c>
      <c r="K655" s="23">
        <f t="shared" si="173"/>
        <v>0</v>
      </c>
      <c r="L655" s="23">
        <f t="shared" si="174"/>
        <v>-9.9999999999999992E-2</v>
      </c>
      <c r="M655" s="50">
        <f t="shared" si="175"/>
        <v>0.4</v>
      </c>
      <c r="N655" s="24"/>
      <c r="O655" s="34">
        <f t="shared" si="176"/>
        <v>-0.99844329786686681</v>
      </c>
      <c r="P655" s="34">
        <f t="shared" si="183"/>
        <v>-0.29899999999999999</v>
      </c>
      <c r="Q655" s="37"/>
      <c r="R655" s="40"/>
      <c r="S655" s="34"/>
    </row>
    <row r="656" spans="1:19">
      <c r="A656" s="7">
        <v>12750</v>
      </c>
      <c r="B656" s="8">
        <f t="shared" si="177"/>
        <v>-12.75</v>
      </c>
      <c r="C656" s="8">
        <f t="shared" si="178"/>
        <v>0.5</v>
      </c>
      <c r="D656" s="8">
        <v>-1.6</v>
      </c>
      <c r="G656" s="23">
        <f t="shared" si="179"/>
        <v>-4.9485917592983935</v>
      </c>
      <c r="H656" s="23">
        <f t="shared" si="180"/>
        <v>-4.6908042670713828</v>
      </c>
      <c r="I656" s="19">
        <f t="shared" si="181"/>
        <v>-0.3</v>
      </c>
      <c r="J656" s="19">
        <f t="shared" si="182"/>
        <v>0.13333333333333333</v>
      </c>
      <c r="K656" s="23">
        <f t="shared" si="173"/>
        <v>-1.1111111111111108E-2</v>
      </c>
      <c r="L656" s="23">
        <f t="shared" si="174"/>
        <v>0.14444444444444443</v>
      </c>
      <c r="M656" s="50">
        <f t="shared" si="175"/>
        <v>-0.28888888888888886</v>
      </c>
      <c r="N656" s="24"/>
      <c r="O656" s="34">
        <f t="shared" si="176"/>
        <v>-0.80070416996766802</v>
      </c>
      <c r="P656" s="34">
        <f t="shared" si="183"/>
        <v>-0.29899999999999999</v>
      </c>
      <c r="Q656" s="37"/>
      <c r="R656" s="40"/>
      <c r="S656" s="34"/>
    </row>
    <row r="657" spans="1:19">
      <c r="A657" s="7">
        <v>12250</v>
      </c>
      <c r="B657" s="8">
        <f t="shared" si="177"/>
        <v>-12.25</v>
      </c>
      <c r="C657" s="8">
        <f t="shared" si="178"/>
        <v>0.5</v>
      </c>
      <c r="D657" s="8">
        <v>-1.6</v>
      </c>
      <c r="G657" s="23">
        <f t="shared" si="179"/>
        <v>-4.4330167748443765</v>
      </c>
      <c r="H657" s="23">
        <f t="shared" si="180"/>
        <v>-4.1752292826173658</v>
      </c>
      <c r="I657" s="19">
        <f t="shared" si="181"/>
        <v>0.3</v>
      </c>
      <c r="J657" s="19">
        <f t="shared" si="182"/>
        <v>0.13333333333333333</v>
      </c>
      <c r="K657" s="23">
        <f t="shared" si="173"/>
        <v>-0.1</v>
      </c>
      <c r="L657" s="23">
        <f t="shared" si="174"/>
        <v>0.23333333333333334</v>
      </c>
      <c r="M657" s="50">
        <f t="shared" si="175"/>
        <v>0.4</v>
      </c>
      <c r="N657" s="24"/>
      <c r="O657" s="34">
        <f t="shared" si="176"/>
        <v>-0.22830666210498379</v>
      </c>
      <c r="P657" s="34">
        <f t="shared" si="183"/>
        <v>-0.29899999999999999</v>
      </c>
      <c r="Q657" s="37"/>
      <c r="R657" s="40"/>
      <c r="S657" s="34"/>
    </row>
    <row r="658" spans="1:19">
      <c r="A658" s="7">
        <v>11750</v>
      </c>
      <c r="B658" s="8">
        <f t="shared" si="177"/>
        <v>-11.75</v>
      </c>
      <c r="C658" s="8">
        <f t="shared" si="178"/>
        <v>0.5</v>
      </c>
      <c r="D658" s="8">
        <v>0</v>
      </c>
      <c r="G658" s="23">
        <f t="shared" si="179"/>
        <v>-3.9174417903903596</v>
      </c>
      <c r="H658" s="23">
        <f t="shared" si="180"/>
        <v>-3.6596542981633489</v>
      </c>
      <c r="I658" s="19">
        <f t="shared" si="181"/>
        <v>0.4</v>
      </c>
      <c r="J658" s="19">
        <f t="shared" si="182"/>
        <v>0.3666666666666667</v>
      </c>
      <c r="K658" s="23">
        <f t="shared" ref="K658:K660" si="184">AVERAGE(I654:I662)</f>
        <v>-6.666666666666668E-2</v>
      </c>
      <c r="L658" s="23">
        <f t="shared" ref="L658:L660" si="185">J658-K658</f>
        <v>0.43333333333333335</v>
      </c>
      <c r="M658" s="50">
        <f t="shared" ref="M658:M660" si="186">I658 - K658</f>
        <v>0.46666666666666667</v>
      </c>
      <c r="N658" s="24"/>
      <c r="O658" s="34">
        <f t="shared" si="176"/>
        <v>0.4509180703025375</v>
      </c>
      <c r="P658" s="34">
        <f t="shared" si="183"/>
        <v>-0.29899999999999999</v>
      </c>
      <c r="Q658" s="37"/>
      <c r="R658" s="40"/>
      <c r="S658" s="34"/>
    </row>
    <row r="659" spans="1:19">
      <c r="A659" s="7">
        <v>11250</v>
      </c>
      <c r="B659" s="8">
        <f t="shared" si="177"/>
        <v>-11.25</v>
      </c>
      <c r="C659" s="8">
        <f t="shared" si="178"/>
        <v>0.5</v>
      </c>
      <c r="D659" s="8">
        <v>0.5</v>
      </c>
      <c r="G659" s="23">
        <f t="shared" si="179"/>
        <v>-3.4018668059363426</v>
      </c>
      <c r="H659" s="23">
        <f t="shared" si="180"/>
        <v>-3.1440793137093319</v>
      </c>
      <c r="I659" s="19">
        <f t="shared" si="181"/>
        <v>0.4</v>
      </c>
      <c r="J659" s="19">
        <f t="shared" si="182"/>
        <v>0.13333333333333333</v>
      </c>
      <c r="K659" s="23">
        <f t="shared" si="184"/>
        <v>6.666666666666668E-2</v>
      </c>
      <c r="L659" s="23">
        <f t="shared" si="185"/>
        <v>6.6666666666666652E-2</v>
      </c>
      <c r="M659" s="50">
        <f t="shared" si="186"/>
        <v>0.33333333333333337</v>
      </c>
      <c r="N659" s="24"/>
      <c r="O659" s="34">
        <f t="shared" si="176"/>
        <v>0.91915322621936724</v>
      </c>
      <c r="P659" s="34">
        <f t="shared" si="183"/>
        <v>-0.29899999999999999</v>
      </c>
      <c r="Q659" s="37"/>
      <c r="R659" s="40"/>
      <c r="S659" s="34"/>
    </row>
    <row r="660" spans="1:19">
      <c r="A660" s="7">
        <v>10750</v>
      </c>
      <c r="B660" s="8">
        <f t="shared" si="177"/>
        <v>-10.75</v>
      </c>
      <c r="C660" s="8">
        <f t="shared" si="178"/>
        <v>0.5</v>
      </c>
      <c r="D660" s="8">
        <v>0.8</v>
      </c>
      <c r="G660" s="23">
        <f t="shared" si="179"/>
        <v>-2.8862918214823257</v>
      </c>
      <c r="H660" s="46">
        <f t="shared" si="180"/>
        <v>-2.628504329255315</v>
      </c>
      <c r="I660" s="19">
        <f t="shared" si="181"/>
        <v>-0.4</v>
      </c>
      <c r="J660" s="19">
        <f t="shared" si="182"/>
        <v>-0.26666666666666666</v>
      </c>
      <c r="K660" s="23">
        <f t="shared" si="184"/>
        <v>6.6666666666666666E-2</v>
      </c>
      <c r="L660" s="23">
        <f t="shared" si="185"/>
        <v>-0.33333333333333331</v>
      </c>
      <c r="M660" s="50">
        <f t="shared" si="186"/>
        <v>-0.46666666666666667</v>
      </c>
      <c r="N660" s="24"/>
      <c r="O660" s="34">
        <f t="shared" si="176"/>
        <v>0.95730637233791582</v>
      </c>
      <c r="P660" s="34">
        <f t="shared" si="183"/>
        <v>-0.29899999999999999</v>
      </c>
      <c r="Q660" s="37"/>
      <c r="R660" s="40"/>
      <c r="S660" s="34"/>
    </row>
    <row r="661" spans="1:19">
      <c r="A661" s="7">
        <v>10250</v>
      </c>
      <c r="B661" s="8">
        <f t="shared" si="177"/>
        <v>-10.25</v>
      </c>
      <c r="C661" s="8">
        <f t="shared" si="178"/>
        <v>0.5</v>
      </c>
      <c r="D661" s="8">
        <v>0.8</v>
      </c>
      <c r="G661" s="23">
        <f t="shared" si="179"/>
        <v>-2.3707168370283087</v>
      </c>
      <c r="H661" s="23">
        <f t="shared" si="180"/>
        <v>-2.112929344801298</v>
      </c>
      <c r="I661" s="19">
        <f t="shared" si="181"/>
        <v>-0.8</v>
      </c>
      <c r="J661" s="19"/>
      <c r="K661" s="23"/>
      <c r="L661" s="23"/>
      <c r="M661" s="19"/>
      <c r="N661" s="24"/>
      <c r="O661" s="34">
        <f t="shared" si="176"/>
        <v>0.54752522756432775</v>
      </c>
      <c r="P661" s="34">
        <f t="shared" si="183"/>
        <v>-0.29899999999999999</v>
      </c>
      <c r="Q661" s="37"/>
      <c r="R661" s="40"/>
      <c r="S661" s="34"/>
    </row>
    <row r="662" spans="1:19">
      <c r="A662" s="7">
        <v>9750</v>
      </c>
      <c r="B662" s="8">
        <f t="shared" si="177"/>
        <v>-9.75</v>
      </c>
      <c r="C662" s="8">
        <f t="shared" si="178"/>
        <v>0.5</v>
      </c>
      <c r="D662" s="8">
        <v>0.7</v>
      </c>
      <c r="G662" s="23">
        <f t="shared" si="179"/>
        <v>-1.8551418525742918</v>
      </c>
      <c r="H662" s="23">
        <f t="shared" si="180"/>
        <v>-1.5973543603472811</v>
      </c>
      <c r="I662" s="19">
        <f t="shared" si="181"/>
        <v>-0.2</v>
      </c>
      <c r="J662" s="19"/>
      <c r="K662" s="23"/>
      <c r="L662" s="23"/>
      <c r="M662" s="19"/>
      <c r="N662" s="24"/>
      <c r="O662" s="34">
        <f t="shared" si="176"/>
        <v>-0.11844905625170145</v>
      </c>
      <c r="P662" s="34">
        <f t="shared" si="183"/>
        <v>-0.29899999999999999</v>
      </c>
      <c r="Q662" s="37"/>
      <c r="R662" s="40"/>
      <c r="S662" s="34"/>
    </row>
    <row r="663" spans="1:19">
      <c r="A663" s="7">
        <v>9250</v>
      </c>
      <c r="B663" s="8">
        <f t="shared" si="177"/>
        <v>-9.25</v>
      </c>
      <c r="C663" s="8">
        <f t="shared" si="178"/>
        <v>0.5</v>
      </c>
      <c r="D663" s="8">
        <v>0.3</v>
      </c>
      <c r="G663" s="23">
        <f t="shared" si="179"/>
        <v>-1.3395668681202748</v>
      </c>
      <c r="H663" s="23">
        <f t="shared" si="180"/>
        <v>-1.0817793758932641</v>
      </c>
      <c r="I663" s="19">
        <f t="shared" si="181"/>
        <v>0.8</v>
      </c>
      <c r="J663" s="19"/>
      <c r="K663" s="23"/>
      <c r="L663" s="23"/>
      <c r="M663" s="19"/>
      <c r="N663" s="24"/>
      <c r="O663" s="34">
        <f t="shared" si="176"/>
        <v>-0.72899971023293431</v>
      </c>
      <c r="P663" s="34">
        <f t="shared" si="183"/>
        <v>-0.29899999999999999</v>
      </c>
      <c r="Q663" s="37"/>
      <c r="R663" s="40"/>
      <c r="S663" s="34"/>
    </row>
    <row r="664" spans="1:19">
      <c r="A664" s="7">
        <v>8750</v>
      </c>
      <c r="B664" s="8">
        <f t="shared" si="177"/>
        <v>-8.75</v>
      </c>
      <c r="C664" s="8">
        <f t="shared" si="178"/>
        <v>0.5</v>
      </c>
      <c r="D664" s="8">
        <v>-0.4</v>
      </c>
      <c r="G664" s="23">
        <f t="shared" si="179"/>
        <v>-0.82399188366625786</v>
      </c>
      <c r="H664" s="23">
        <f t="shared" si="180"/>
        <v>-0.56620439143924717</v>
      </c>
      <c r="I664" s="19">
        <f t="shared" si="181"/>
        <v>0.4</v>
      </c>
      <c r="J664" s="19"/>
      <c r="K664" s="23"/>
      <c r="L664" s="23"/>
      <c r="M664" s="19"/>
      <c r="N664" s="24"/>
      <c r="O664" s="34">
        <f t="shared" si="176"/>
        <v>-0.99844329786686714</v>
      </c>
      <c r="P664" s="34">
        <f t="shared" si="183"/>
        <v>-0.29899999999999999</v>
      </c>
      <c r="Q664" s="37"/>
      <c r="R664" s="40"/>
      <c r="S664" s="34"/>
    </row>
    <row r="665" spans="1:19">
      <c r="A665" s="7">
        <v>8250</v>
      </c>
      <c r="B665" s="8">
        <f t="shared" si="177"/>
        <v>-8.25</v>
      </c>
      <c r="C665" s="8">
        <f t="shared" si="178"/>
        <v>0.5</v>
      </c>
      <c r="D665" s="8">
        <v>-0.7</v>
      </c>
      <c r="G665" s="23">
        <f t="shared" si="179"/>
        <v>-0.30841689921224091</v>
      </c>
      <c r="H665" s="23">
        <f t="shared" si="180"/>
        <v>-5.0629406985230219E-2</v>
      </c>
      <c r="I665" s="19"/>
      <c r="J665" s="19"/>
      <c r="K665" s="23"/>
      <c r="L665" s="23"/>
      <c r="M665" s="19"/>
      <c r="N665" s="24"/>
      <c r="O665" s="34">
        <f t="shared" si="176"/>
        <v>-0.80070416996766558</v>
      </c>
      <c r="P665" s="34">
        <f t="shared" si="183"/>
        <v>-0.29899999999999999</v>
      </c>
      <c r="Q665" s="37"/>
      <c r="R665" s="40"/>
      <c r="S665" s="34"/>
    </row>
    <row r="666" spans="1:19">
      <c r="A666" s="7">
        <v>7750</v>
      </c>
      <c r="B666" s="8">
        <f t="shared" si="177"/>
        <v>-7.75</v>
      </c>
      <c r="C666" s="8">
        <f t="shared" si="178"/>
        <v>0.5</v>
      </c>
      <c r="D666" s="8">
        <v>-0.4</v>
      </c>
      <c r="G666" s="23">
        <f t="shared" si="179"/>
        <v>0.20715808524177604</v>
      </c>
      <c r="H666" s="23">
        <f t="shared" si="180"/>
        <v>0.46494557746878673</v>
      </c>
      <c r="I666" s="19"/>
      <c r="J666" s="19"/>
      <c r="K666" s="23"/>
      <c r="L666" s="23"/>
      <c r="M666" s="19"/>
      <c r="N666" s="24"/>
      <c r="O666" s="34">
        <f t="shared" si="176"/>
        <v>-0.22830666210498057</v>
      </c>
      <c r="P666" s="34">
        <f t="shared" si="183"/>
        <v>-0.29899999999999999</v>
      </c>
      <c r="Q666" s="37"/>
      <c r="R666" s="40"/>
      <c r="S666" s="34"/>
    </row>
    <row r="667" spans="1:19">
      <c r="A667" s="7">
        <v>7250</v>
      </c>
      <c r="B667" s="8">
        <f t="shared" si="177"/>
        <v>-7.25</v>
      </c>
      <c r="C667" s="8">
        <f t="shared" si="178"/>
        <v>0.5</v>
      </c>
      <c r="D667" s="8">
        <v>-0.3</v>
      </c>
      <c r="G667" s="23">
        <f t="shared" si="179"/>
        <v>0.72273306969579298</v>
      </c>
      <c r="H667" s="23">
        <f t="shared" si="180"/>
        <v>0.98052056192280368</v>
      </c>
      <c r="I667" s="19"/>
      <c r="J667" s="19"/>
      <c r="K667" s="23"/>
      <c r="L667" s="23"/>
      <c r="M667" s="19"/>
      <c r="N667" s="24"/>
      <c r="O667" s="34">
        <f t="shared" si="176"/>
        <v>0.45091807030254127</v>
      </c>
      <c r="P667" s="34">
        <f t="shared" si="183"/>
        <v>-0.29899999999999999</v>
      </c>
      <c r="Q667" s="37"/>
      <c r="R667" s="40"/>
      <c r="S667" s="34"/>
    </row>
    <row r="668" spans="1:19">
      <c r="A668" s="7">
        <v>6750</v>
      </c>
      <c r="B668" s="8">
        <f t="shared" si="177"/>
        <v>-6.75</v>
      </c>
      <c r="C668" s="8">
        <f t="shared" si="178"/>
        <v>0.5</v>
      </c>
      <c r="D668" s="8">
        <v>0</v>
      </c>
      <c r="G668" s="23">
        <f t="shared" si="179"/>
        <v>1.2383080541498099</v>
      </c>
      <c r="H668" s="23">
        <f t="shared" si="180"/>
        <v>1.4960955463768206</v>
      </c>
      <c r="O668" s="34">
        <f t="shared" si="176"/>
        <v>0.91915322621936846</v>
      </c>
      <c r="P668" s="34">
        <f t="shared" si="183"/>
        <v>-0.29899999999999999</v>
      </c>
    </row>
    <row r="669" spans="1:19">
      <c r="A669" s="7">
        <v>6250</v>
      </c>
      <c r="B669" s="8">
        <f t="shared" si="177"/>
        <v>-6.25</v>
      </c>
      <c r="C669" s="8">
        <f t="shared" si="178"/>
        <v>0.5</v>
      </c>
      <c r="D669" s="8">
        <v>-0.5</v>
      </c>
      <c r="G669" s="23">
        <f t="shared" si="179"/>
        <v>1.7538830386038269</v>
      </c>
      <c r="H669" s="23">
        <f t="shared" si="180"/>
        <v>2.0116705308308376</v>
      </c>
      <c r="O669" s="34">
        <f t="shared" si="176"/>
        <v>0.95730637233791471</v>
      </c>
      <c r="P669" s="34">
        <f t="shared" si="183"/>
        <v>-0.29899999999999999</v>
      </c>
    </row>
    <row r="670" spans="1:19">
      <c r="A670" s="7">
        <v>5750</v>
      </c>
      <c r="B670" s="8">
        <f t="shared" si="177"/>
        <v>-5.75</v>
      </c>
      <c r="C670" s="8">
        <f t="shared" si="178"/>
        <v>0.5</v>
      </c>
      <c r="D670" s="8">
        <v>-0.4</v>
      </c>
      <c r="G670" s="23">
        <f t="shared" si="179"/>
        <v>2.2694580230578438</v>
      </c>
      <c r="H670" s="23">
        <f t="shared" si="180"/>
        <v>2.5272455152848545</v>
      </c>
      <c r="O670" s="34">
        <f t="shared" si="176"/>
        <v>0.54752522756432576</v>
      </c>
      <c r="P670" s="34">
        <f t="shared" si="183"/>
        <v>-0.29899999999999999</v>
      </c>
    </row>
    <row r="671" spans="1:19">
      <c r="A671" s="7">
        <v>5250</v>
      </c>
      <c r="B671" s="8">
        <f t="shared" si="177"/>
        <v>-5.25</v>
      </c>
      <c r="C671" s="8">
        <f t="shared" si="178"/>
        <v>0.5</v>
      </c>
      <c r="D671" s="8">
        <v>0.4</v>
      </c>
      <c r="G671" s="23">
        <f t="shared" si="179"/>
        <v>2.7850330075118608</v>
      </c>
      <c r="H671" s="23">
        <f t="shared" si="180"/>
        <v>3.0428204997388715</v>
      </c>
      <c r="O671" s="34">
        <f t="shared" si="176"/>
        <v>-0.11844905625170472</v>
      </c>
      <c r="P671" s="34">
        <f t="shared" si="183"/>
        <v>-0.29899999999999999</v>
      </c>
    </row>
    <row r="672" spans="1:19">
      <c r="A672" s="7">
        <v>4750</v>
      </c>
      <c r="B672" s="8">
        <f t="shared" si="177"/>
        <v>-4.75</v>
      </c>
      <c r="C672" s="8">
        <f t="shared" si="178"/>
        <v>0.5</v>
      </c>
      <c r="D672" s="8">
        <v>-0.3</v>
      </c>
      <c r="G672" s="23">
        <f t="shared" si="179"/>
        <v>3.3006079919658777</v>
      </c>
      <c r="H672" s="23">
        <f t="shared" si="180"/>
        <v>3.5583954841928884</v>
      </c>
      <c r="O672" s="34">
        <f t="shared" si="176"/>
        <v>-0.72899971023293686</v>
      </c>
      <c r="P672" s="34">
        <f t="shared" si="183"/>
        <v>-0.29899999999999999</v>
      </c>
    </row>
    <row r="673" spans="1:16">
      <c r="A673" s="7">
        <v>4250</v>
      </c>
      <c r="B673" s="8">
        <f t="shared" si="177"/>
        <v>-4.25</v>
      </c>
      <c r="C673" s="8">
        <f t="shared" si="178"/>
        <v>0.5</v>
      </c>
      <c r="D673" s="8">
        <v>0.3</v>
      </c>
      <c r="G673" s="23">
        <f t="shared" si="179"/>
        <v>3.8161829764198947</v>
      </c>
      <c r="H673" s="23">
        <f t="shared" si="180"/>
        <v>4.0739704686469054</v>
      </c>
      <c r="O673" s="34">
        <f t="shared" si="176"/>
        <v>-0.99844329786686725</v>
      </c>
      <c r="P673" s="34">
        <f t="shared" si="183"/>
        <v>-0.29899999999999999</v>
      </c>
    </row>
    <row r="674" spans="1:16">
      <c r="A674" s="7">
        <v>3750</v>
      </c>
      <c r="B674" s="8">
        <f t="shared" si="177"/>
        <v>-3.75</v>
      </c>
      <c r="C674" s="8">
        <f t="shared" si="178"/>
        <v>0.5</v>
      </c>
      <c r="D674" s="8">
        <v>0.4</v>
      </c>
      <c r="O674" s="34">
        <f t="shared" si="176"/>
        <v>-0.75778599244385991</v>
      </c>
      <c r="P674" s="34">
        <f t="shared" si="183"/>
        <v>-0.29899999999999999</v>
      </c>
    </row>
    <row r="675" spans="1:16">
      <c r="A675" s="7">
        <v>3250</v>
      </c>
      <c r="B675" s="8">
        <f t="shared" si="177"/>
        <v>-3.25</v>
      </c>
      <c r="C675" s="8">
        <f t="shared" si="178"/>
        <v>0.5</v>
      </c>
      <c r="D675" s="8">
        <v>0.4</v>
      </c>
    </row>
    <row r="676" spans="1:16">
      <c r="A676" s="13">
        <v>2750</v>
      </c>
      <c r="B676" s="14">
        <f t="shared" si="177"/>
        <v>-2.75</v>
      </c>
      <c r="C676" s="14">
        <f t="shared" si="178"/>
        <v>0.5</v>
      </c>
      <c r="D676" s="14">
        <v>-0.4</v>
      </c>
      <c r="E676" s="15"/>
    </row>
    <row r="677" spans="1:16">
      <c r="A677" s="7">
        <v>2250</v>
      </c>
      <c r="B677" s="8">
        <f t="shared" si="177"/>
        <v>-2.25</v>
      </c>
      <c r="C677" s="8">
        <f t="shared" si="178"/>
        <v>0.5</v>
      </c>
      <c r="D677" s="8">
        <v>-0.8</v>
      </c>
    </row>
    <row r="678" spans="1:16">
      <c r="A678" s="7">
        <v>1750</v>
      </c>
      <c r="B678" s="8">
        <f t="shared" si="177"/>
        <v>-1.75</v>
      </c>
      <c r="C678" s="8">
        <f t="shared" si="178"/>
        <v>0.5</v>
      </c>
      <c r="D678" s="8">
        <v>-0.2</v>
      </c>
    </row>
    <row r="679" spans="1:16">
      <c r="A679" s="7">
        <v>1250</v>
      </c>
      <c r="B679" s="8">
        <f t="shared" si="177"/>
        <v>-1.25</v>
      </c>
      <c r="C679" s="8">
        <f t="shared" si="178"/>
        <v>0.5</v>
      </c>
      <c r="D679" s="8">
        <v>0.8</v>
      </c>
    </row>
    <row r="680" spans="1:16">
      <c r="A680" s="7">
        <v>750</v>
      </c>
      <c r="B680" s="8">
        <f t="shared" si="177"/>
        <v>-0.75</v>
      </c>
      <c r="C680" s="8">
        <f t="shared" si="178"/>
        <v>0.5</v>
      </c>
      <c r="D680" s="8">
        <v>0.4</v>
      </c>
    </row>
    <row r="681" spans="1:16">
      <c r="B681" s="8"/>
    </row>
    <row r="682" spans="1:16">
      <c r="B682" s="8"/>
    </row>
    <row r="683" spans="1:16">
      <c r="B683" s="8"/>
    </row>
    <row r="684" spans="1:16">
      <c r="B684" s="8"/>
    </row>
    <row r="685" spans="1:16">
      <c r="B685" s="8"/>
    </row>
    <row r="686" spans="1:16">
      <c r="B686" s="8"/>
    </row>
    <row r="687" spans="1:16">
      <c r="B687" s="8"/>
    </row>
    <row r="688" spans="1:16">
      <c r="B688" s="8"/>
    </row>
    <row r="689" spans="2:2">
      <c r="B689" s="8"/>
    </row>
    <row r="690" spans="2:2">
      <c r="B690" s="8"/>
    </row>
    <row r="691" spans="2:2">
      <c r="B691" s="8"/>
    </row>
    <row r="692" spans="2:2">
      <c r="B692" s="8"/>
    </row>
    <row r="693" spans="2:2">
      <c r="B693" s="8"/>
    </row>
    <row r="694" spans="2:2">
      <c r="B694" s="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J20:J21"/>
  <sheetViews>
    <sheetView workbookViewId="0"/>
  </sheetViews>
  <sheetFormatPr defaultRowHeight="15"/>
  <sheetData>
    <row r="20" spans="10:10">
      <c r="J20" t="s">
        <v>118</v>
      </c>
    </row>
    <row r="21" spans="10:10">
      <c r="J21" t="s">
        <v>119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43"/>
  <sheetViews>
    <sheetView workbookViewId="0">
      <selection activeCell="A2" sqref="A2"/>
    </sheetView>
  </sheetViews>
  <sheetFormatPr defaultRowHeight="15"/>
  <cols>
    <col min="1" max="1" width="84.5546875" style="1" customWidth="1"/>
  </cols>
  <sheetData>
    <row r="1" spans="1:1">
      <c r="A1" s="1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3</v>
      </c>
    </row>
    <row r="9" spans="1:1">
      <c r="A9" s="2" t="s">
        <v>7</v>
      </c>
    </row>
    <row r="12" spans="1:1">
      <c r="A12" s="2" t="s">
        <v>8</v>
      </c>
    </row>
    <row r="13" spans="1:1">
      <c r="A13" s="2" t="s">
        <v>2</v>
      </c>
    </row>
    <row r="14" spans="1:1">
      <c r="A14" s="2" t="s">
        <v>9</v>
      </c>
    </row>
    <row r="16" spans="1:1">
      <c r="A16" s="2" t="s">
        <v>10</v>
      </c>
    </row>
    <row r="17" spans="1:1">
      <c r="A17" s="2" t="s">
        <v>11</v>
      </c>
    </row>
    <row r="18" spans="1:1">
      <c r="A18" s="2" t="s">
        <v>12</v>
      </c>
    </row>
    <row r="19" spans="1:1">
      <c r="A19" s="2" t="s">
        <v>13</v>
      </c>
    </row>
    <row r="20" spans="1:1">
      <c r="A20" s="2" t="s">
        <v>14</v>
      </c>
    </row>
    <row r="21" spans="1:1">
      <c r="A21" s="2" t="s">
        <v>15</v>
      </c>
    </row>
    <row r="23" spans="1:1">
      <c r="A23" s="2" t="s">
        <v>16</v>
      </c>
    </row>
    <row r="25" spans="1:1">
      <c r="A25" s="2" t="s">
        <v>17</v>
      </c>
    </row>
    <row r="26" spans="1:1">
      <c r="A26" s="2" t="s">
        <v>18</v>
      </c>
    </row>
    <row r="27" spans="1:1">
      <c r="A27" s="2" t="s">
        <v>19</v>
      </c>
    </row>
    <row r="28" spans="1:1">
      <c r="A28" s="2" t="s">
        <v>20</v>
      </c>
    </row>
    <row r="29" spans="1:1">
      <c r="A29" s="2" t="s">
        <v>21</v>
      </c>
    </row>
    <row r="32" spans="1:1">
      <c r="A32" s="2" t="s">
        <v>22</v>
      </c>
    </row>
    <row r="33" spans="1:1">
      <c r="A33" s="2" t="s">
        <v>23</v>
      </c>
    </row>
    <row r="34" spans="1:1">
      <c r="A34" s="2" t="s">
        <v>24</v>
      </c>
    </row>
    <row r="35" spans="1:1">
      <c r="A35" s="2" t="s">
        <v>25</v>
      </c>
    </row>
    <row r="36" spans="1:1">
      <c r="A36" s="2" t="s">
        <v>26</v>
      </c>
    </row>
    <row r="37" spans="1:1">
      <c r="A37" s="2" t="s">
        <v>27</v>
      </c>
    </row>
    <row r="38" spans="1:1">
      <c r="A38" s="2" t="s">
        <v>28</v>
      </c>
    </row>
    <row r="39" spans="1:1">
      <c r="A39" s="2" t="s">
        <v>29</v>
      </c>
    </row>
    <row r="41" spans="1:1">
      <c r="A41" s="2" t="s">
        <v>30</v>
      </c>
    </row>
    <row r="42" spans="1:1">
      <c r="A42" s="2" t="s">
        <v>31</v>
      </c>
    </row>
    <row r="43" spans="1:1">
      <c r="A43" s="2" t="s">
        <v>32</v>
      </c>
    </row>
    <row r="44" spans="1:1">
      <c r="A44" s="2" t="s">
        <v>33</v>
      </c>
    </row>
    <row r="45" spans="1:1">
      <c r="A45" s="2" t="s">
        <v>34</v>
      </c>
    </row>
    <row r="46" spans="1:1">
      <c r="A46" s="2" t="s">
        <v>35</v>
      </c>
    </row>
    <row r="47" spans="1:1">
      <c r="A47" s="2" t="s">
        <v>36</v>
      </c>
    </row>
    <row r="48" spans="1:1">
      <c r="A48" s="2" t="s">
        <v>37</v>
      </c>
    </row>
    <row r="49" spans="1:1">
      <c r="A49" s="2" t="s">
        <v>38</v>
      </c>
    </row>
    <row r="50" spans="1:1">
      <c r="A50" s="2" t="s">
        <v>39</v>
      </c>
    </row>
    <row r="51" spans="1:1">
      <c r="A51" s="2" t="s">
        <v>40</v>
      </c>
    </row>
    <row r="52" spans="1:1">
      <c r="A52" s="2" t="s">
        <v>41</v>
      </c>
    </row>
    <row r="53" spans="1:1">
      <c r="A53" s="2" t="s">
        <v>42</v>
      </c>
    </row>
    <row r="54" spans="1:1">
      <c r="A54" s="2" t="s">
        <v>43</v>
      </c>
    </row>
    <row r="55" spans="1:1">
      <c r="A55" s="2" t="s">
        <v>44</v>
      </c>
    </row>
    <row r="56" spans="1:1">
      <c r="A56" s="2" t="s">
        <v>45</v>
      </c>
    </row>
    <row r="57" spans="1:1">
      <c r="A57" s="2" t="s">
        <v>46</v>
      </c>
    </row>
    <row r="58" spans="1:1">
      <c r="A58" s="2" t="s">
        <v>47</v>
      </c>
    </row>
    <row r="59" spans="1:1">
      <c r="A59" s="2" t="s">
        <v>48</v>
      </c>
    </row>
    <row r="60" spans="1:1">
      <c r="A60" s="2" t="s">
        <v>49</v>
      </c>
    </row>
    <row r="61" spans="1:1">
      <c r="A61" s="2" t="s">
        <v>50</v>
      </c>
    </row>
    <row r="62" spans="1:1">
      <c r="A62" s="2" t="s">
        <v>51</v>
      </c>
    </row>
    <row r="63" spans="1:1">
      <c r="A63" s="2" t="s">
        <v>52</v>
      </c>
    </row>
    <row r="64" spans="1:1">
      <c r="A64" s="2" t="s">
        <v>53</v>
      </c>
    </row>
    <row r="65" spans="1:1">
      <c r="A65" s="2" t="s">
        <v>54</v>
      </c>
    </row>
    <row r="69" spans="1:1">
      <c r="A69" s="2" t="s">
        <v>55</v>
      </c>
    </row>
    <row r="70" spans="1:1">
      <c r="A70" s="2" t="s">
        <v>56</v>
      </c>
    </row>
    <row r="71" spans="1:1">
      <c r="A71" s="2" t="s">
        <v>57</v>
      </c>
    </row>
    <row r="72" spans="1:1">
      <c r="A72" s="2" t="s">
        <v>58</v>
      </c>
    </row>
    <row r="73" spans="1:1">
      <c r="A73" s="2" t="s">
        <v>59</v>
      </c>
    </row>
    <row r="74" spans="1:1">
      <c r="A74" s="2" t="s">
        <v>60</v>
      </c>
    </row>
    <row r="75" spans="1:1">
      <c r="A75" s="2" t="s">
        <v>61</v>
      </c>
    </row>
    <row r="77" spans="1:1">
      <c r="A77" s="2" t="s">
        <v>62</v>
      </c>
    </row>
    <row r="78" spans="1:1">
      <c r="A78" s="2" t="s">
        <v>63</v>
      </c>
    </row>
    <row r="79" spans="1:1">
      <c r="A79" s="2" t="s">
        <v>64</v>
      </c>
    </row>
    <row r="80" spans="1:1">
      <c r="A80" s="2" t="s">
        <v>65</v>
      </c>
    </row>
    <row r="81" spans="1:1">
      <c r="A81" s="2" t="s">
        <v>66</v>
      </c>
    </row>
    <row r="83" spans="1:1">
      <c r="A83" s="2" t="s">
        <v>67</v>
      </c>
    </row>
    <row r="84" spans="1:1">
      <c r="A84" s="2" t="s">
        <v>68</v>
      </c>
    </row>
    <row r="85" spans="1:1">
      <c r="A85" s="2" t="s">
        <v>69</v>
      </c>
    </row>
    <row r="86" spans="1:1">
      <c r="A86" s="2" t="s">
        <v>70</v>
      </c>
    </row>
    <row r="87" spans="1:1">
      <c r="A87" s="2" t="s">
        <v>71</v>
      </c>
    </row>
    <row r="89" spans="1:1">
      <c r="A89" s="2" t="s">
        <v>72</v>
      </c>
    </row>
    <row r="90" spans="1:1">
      <c r="A90" s="2" t="s">
        <v>73</v>
      </c>
    </row>
    <row r="91" spans="1:1">
      <c r="A91" s="2" t="s">
        <v>74</v>
      </c>
    </row>
    <row r="92" spans="1:1">
      <c r="A92" s="2" t="s">
        <v>75</v>
      </c>
    </row>
    <row r="93" spans="1:1">
      <c r="A93" s="2" t="s">
        <v>76</v>
      </c>
    </row>
    <row r="94" spans="1:1">
      <c r="A94" s="2" t="s">
        <v>77</v>
      </c>
    </row>
    <row r="98" spans="1:1">
      <c r="A98" s="2" t="s">
        <v>78</v>
      </c>
    </row>
    <row r="99" spans="1:1">
      <c r="A99" s="2" t="s">
        <v>79</v>
      </c>
    </row>
    <row r="100" spans="1:1">
      <c r="A100" s="2" t="s">
        <v>80</v>
      </c>
    </row>
    <row r="101" spans="1:1">
      <c r="A101" s="2" t="s">
        <v>81</v>
      </c>
    </row>
    <row r="102" spans="1:1">
      <c r="A102" s="2" t="s">
        <v>82</v>
      </c>
    </row>
    <row r="103" spans="1:1">
      <c r="A103" s="2" t="s">
        <v>83</v>
      </c>
    </row>
    <row r="104" spans="1:1">
      <c r="A104" s="2" t="s">
        <v>84</v>
      </c>
    </row>
    <row r="105" spans="1:1">
      <c r="A105" s="2" t="s">
        <v>85</v>
      </c>
    </row>
    <row r="106" spans="1:1">
      <c r="A106" s="2" t="s">
        <v>86</v>
      </c>
    </row>
    <row r="110" spans="1:1">
      <c r="A110" s="2" t="s">
        <v>87</v>
      </c>
    </row>
    <row r="111" spans="1:1">
      <c r="A111" s="2" t="s">
        <v>88</v>
      </c>
    </row>
    <row r="112" spans="1:1">
      <c r="A112" s="2" t="s">
        <v>89</v>
      </c>
    </row>
    <row r="113" spans="1:1">
      <c r="A113" s="2" t="s">
        <v>90</v>
      </c>
    </row>
    <row r="114" spans="1:1">
      <c r="A114" s="2" t="s">
        <v>91</v>
      </c>
    </row>
    <row r="115" spans="1:1">
      <c r="A115" s="2" t="s">
        <v>92</v>
      </c>
    </row>
    <row r="116" spans="1:1">
      <c r="A116" s="2" t="s">
        <v>93</v>
      </c>
    </row>
    <row r="117" spans="1:1">
      <c r="A117" s="2" t="s">
        <v>94</v>
      </c>
    </row>
    <row r="118" spans="1:1">
      <c r="A118" s="2" t="s">
        <v>95</v>
      </c>
    </row>
    <row r="119" spans="1:1">
      <c r="A119" s="2" t="s">
        <v>96</v>
      </c>
    </row>
    <row r="120" spans="1:1">
      <c r="A120" s="2" t="s">
        <v>97</v>
      </c>
    </row>
    <row r="121" spans="1:1">
      <c r="A121" s="2" t="s">
        <v>98</v>
      </c>
    </row>
    <row r="122" spans="1:1">
      <c r="A122" s="2" t="s">
        <v>99</v>
      </c>
    </row>
    <row r="123" spans="1:1">
      <c r="A123" s="2" t="s">
        <v>100</v>
      </c>
    </row>
    <row r="124" spans="1:1">
      <c r="A124" s="2" t="s">
        <v>101</v>
      </c>
    </row>
    <row r="125" spans="1:1">
      <c r="A125" s="2" t="s">
        <v>102</v>
      </c>
    </row>
    <row r="126" spans="1:1">
      <c r="A126" s="2" t="s">
        <v>103</v>
      </c>
    </row>
    <row r="127" spans="1:1">
      <c r="A127" s="2" t="s">
        <v>104</v>
      </c>
    </row>
    <row r="128" spans="1:1">
      <c r="A128" s="2" t="s">
        <v>105</v>
      </c>
    </row>
    <row r="129" spans="1:1">
      <c r="A129" s="2" t="s">
        <v>106</v>
      </c>
    </row>
    <row r="130" spans="1:1">
      <c r="A130" s="2" t="s">
        <v>107</v>
      </c>
    </row>
    <row r="131" spans="1:1">
      <c r="A131" s="2" t="s">
        <v>108</v>
      </c>
    </row>
    <row r="132" spans="1:1">
      <c r="A132" s="2" t="s">
        <v>109</v>
      </c>
    </row>
    <row r="133" spans="1:1">
      <c r="A133" s="2" t="s">
        <v>110</v>
      </c>
    </row>
    <row r="134" spans="1:1">
      <c r="A134" s="2" t="s">
        <v>111</v>
      </c>
    </row>
    <row r="135" spans="1:1">
      <c r="A135" s="2" t="s">
        <v>112</v>
      </c>
    </row>
    <row r="136" spans="1:1">
      <c r="A136" s="2" t="s">
        <v>113</v>
      </c>
    </row>
    <row r="139" spans="1:1">
      <c r="A139" s="2" t="s">
        <v>114</v>
      </c>
    </row>
    <row r="141" spans="1:1">
      <c r="A141" s="2" t="s">
        <v>115</v>
      </c>
    </row>
    <row r="142" spans="1:1">
      <c r="A142" s="2" t="s">
        <v>116</v>
      </c>
    </row>
    <row r="143" spans="1:1">
      <c r="A143" s="2" t="s">
        <v>117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2.44140625" customWidth="1"/>
    <col min="2" max="2" width="38.5546875" customWidth="1"/>
  </cols>
  <sheetData>
    <row r="2" spans="1:2">
      <c r="A2" s="55"/>
    </row>
    <row r="3" spans="1:2" ht="16.5" thickBot="1">
      <c r="A3" s="71" t="s">
        <v>184</v>
      </c>
    </row>
    <row r="4" spans="1:2" ht="16.5" thickTop="1" thickBot="1">
      <c r="A4" s="56" t="s">
        <v>185</v>
      </c>
      <c r="B4" s="57" t="s">
        <v>186</v>
      </c>
    </row>
    <row r="5" spans="1:2" ht="3" customHeight="1" thickBot="1">
      <c r="A5" s="58"/>
      <c r="B5" s="60"/>
    </row>
    <row r="6" spans="1:2" ht="15.75" thickBot="1">
      <c r="A6" s="61" t="s">
        <v>187</v>
      </c>
      <c r="B6" s="62"/>
    </row>
    <row r="7" spans="1:2" ht="15.75" thickBot="1">
      <c r="A7" s="63" t="s">
        <v>188</v>
      </c>
      <c r="B7" s="64" t="s">
        <v>189</v>
      </c>
    </row>
    <row r="8" spans="1:2" ht="15.75" thickBot="1">
      <c r="A8" s="63" t="s">
        <v>190</v>
      </c>
      <c r="B8" s="65" t="s">
        <v>191</v>
      </c>
    </row>
    <row r="9" spans="1:2" ht="15.75" thickBot="1">
      <c r="A9" s="63" t="s">
        <v>192</v>
      </c>
      <c r="B9" s="65" t="s">
        <v>193</v>
      </c>
    </row>
    <row r="10" spans="1:2" ht="3" customHeight="1" thickBot="1">
      <c r="A10" s="66"/>
      <c r="B10" s="67"/>
    </row>
    <row r="11" spans="1:2" ht="15.75" thickBot="1">
      <c r="A11" s="61" t="s">
        <v>194</v>
      </c>
      <c r="B11" s="62"/>
    </row>
    <row r="12" spans="1:2" ht="15.75" thickBot="1">
      <c r="A12" s="63" t="s">
        <v>195</v>
      </c>
      <c r="B12" s="64" t="s">
        <v>196</v>
      </c>
    </row>
    <row r="13" spans="1:2" ht="15.75" thickBot="1">
      <c r="A13" s="63" t="s">
        <v>197</v>
      </c>
      <c r="B13" s="64" t="s">
        <v>198</v>
      </c>
    </row>
    <row r="14" spans="1:2" ht="15.75" thickBot="1">
      <c r="A14" s="63" t="s">
        <v>199</v>
      </c>
      <c r="B14" s="70">
        <v>679</v>
      </c>
    </row>
    <row r="15" spans="1:2" ht="15.75" thickBot="1">
      <c r="A15" s="63" t="s">
        <v>200</v>
      </c>
      <c r="B15" s="64" t="s">
        <v>201</v>
      </c>
    </row>
    <row r="16" spans="1:2" ht="15.75" thickBot="1">
      <c r="A16" s="63" t="s">
        <v>202</v>
      </c>
      <c r="B16" s="64" t="s">
        <v>203</v>
      </c>
    </row>
    <row r="17" spans="1:8" ht="15.75" thickBot="1">
      <c r="A17" s="68" t="s">
        <v>204</v>
      </c>
      <c r="B17" s="69" t="s">
        <v>205</v>
      </c>
    </row>
    <row r="18" spans="1:8" ht="15.75" thickTop="1">
      <c r="A18" s="55"/>
    </row>
    <row r="19" spans="1:8">
      <c r="B19" s="55"/>
    </row>
    <row r="20" spans="1:8" ht="16.5" thickBot="1">
      <c r="B20" s="71" t="s">
        <v>206</v>
      </c>
    </row>
    <row r="21" spans="1:8" ht="16.5" thickTop="1" thickBot="1">
      <c r="B21" s="56" t="s">
        <v>207</v>
      </c>
      <c r="C21" s="72" t="s">
        <v>208</v>
      </c>
      <c r="D21" s="73" t="s">
        <v>209</v>
      </c>
      <c r="E21" s="73" t="s">
        <v>210</v>
      </c>
      <c r="F21" s="73" t="s">
        <v>211</v>
      </c>
      <c r="G21" s="73"/>
      <c r="H21" s="74"/>
    </row>
    <row r="22" spans="1:8" ht="3" customHeight="1" thickBot="1">
      <c r="B22" s="58"/>
      <c r="C22" s="75"/>
      <c r="D22" s="76"/>
      <c r="E22" s="76"/>
      <c r="F22" s="76"/>
      <c r="G22" s="76"/>
      <c r="H22" s="59"/>
    </row>
    <row r="23" spans="1:8" ht="15.75" thickBot="1">
      <c r="B23" s="61" t="s">
        <v>212</v>
      </c>
      <c r="C23" s="77" t="s">
        <v>213</v>
      </c>
      <c r="D23" s="78" t="s">
        <v>213</v>
      </c>
      <c r="E23" s="78" t="s">
        <v>214</v>
      </c>
      <c r="F23" s="78" t="s">
        <v>215</v>
      </c>
      <c r="G23" s="78"/>
      <c r="H23" s="62"/>
    </row>
    <row r="24" spans="1:8" ht="3" customHeight="1" thickBot="1">
      <c r="B24" s="66"/>
      <c r="C24" s="75"/>
      <c r="D24" s="76"/>
      <c r="E24" s="76"/>
      <c r="F24" s="76"/>
      <c r="G24" s="76"/>
      <c r="H24" s="59"/>
    </row>
    <row r="25" spans="1:8" ht="15.75" thickBot="1">
      <c r="B25" s="63" t="s">
        <v>216</v>
      </c>
      <c r="C25" s="79" t="s">
        <v>217</v>
      </c>
      <c r="D25" s="80" t="s">
        <v>217</v>
      </c>
      <c r="E25" s="80" t="s">
        <v>218</v>
      </c>
      <c r="F25" s="80" t="s">
        <v>213</v>
      </c>
      <c r="G25" s="81"/>
      <c r="H25" s="62"/>
    </row>
    <row r="26" spans="1:8" ht="15.75" thickBot="1">
      <c r="B26" s="63" t="s">
        <v>219</v>
      </c>
      <c r="C26" s="79" t="s">
        <v>220</v>
      </c>
      <c r="D26" s="80" t="s">
        <v>220</v>
      </c>
      <c r="E26" s="80" t="s">
        <v>220</v>
      </c>
      <c r="F26" s="80" t="s">
        <v>220</v>
      </c>
      <c r="G26" s="81"/>
      <c r="H26" s="62"/>
    </row>
    <row r="27" spans="1:8" ht="15.75" thickBot="1">
      <c r="B27" s="63" t="s">
        <v>221</v>
      </c>
      <c r="C27" s="79" t="s">
        <v>222</v>
      </c>
      <c r="D27" s="80" t="s">
        <v>222</v>
      </c>
      <c r="E27" s="80" t="s">
        <v>222</v>
      </c>
      <c r="F27" s="80" t="s">
        <v>222</v>
      </c>
      <c r="G27" s="81"/>
      <c r="H27" s="62"/>
    </row>
    <row r="28" spans="1:8" ht="15.75" thickBot="1">
      <c r="B28" s="63" t="s">
        <v>223</v>
      </c>
      <c r="C28" s="79" t="s">
        <v>224</v>
      </c>
      <c r="D28" s="80" t="s">
        <v>224</v>
      </c>
      <c r="E28" s="80" t="s">
        <v>224</v>
      </c>
      <c r="F28" s="80" t="s">
        <v>224</v>
      </c>
      <c r="G28" s="81"/>
      <c r="H28" s="62"/>
    </row>
    <row r="29" spans="1:8" ht="15.75" thickBot="1">
      <c r="B29" s="63" t="s">
        <v>225</v>
      </c>
      <c r="C29" s="79">
        <v>0</v>
      </c>
      <c r="D29" s="80">
        <v>0</v>
      </c>
      <c r="E29" s="80">
        <v>0</v>
      </c>
      <c r="F29" s="80">
        <v>0</v>
      </c>
      <c r="G29" s="81"/>
      <c r="H29" s="62"/>
    </row>
    <row r="30" spans="1:8" ht="15.75" thickBot="1">
      <c r="B30" s="63" t="s">
        <v>226</v>
      </c>
      <c r="C30" s="79" t="s">
        <v>227</v>
      </c>
      <c r="D30" s="80" t="s">
        <v>228</v>
      </c>
      <c r="E30" s="80" t="s">
        <v>229</v>
      </c>
      <c r="F30" s="80" t="s">
        <v>230</v>
      </c>
      <c r="G30" s="81"/>
      <c r="H30" s="62"/>
    </row>
    <row r="31" spans="1:8" ht="15.75" thickBot="1">
      <c r="B31" s="63" t="s">
        <v>231</v>
      </c>
      <c r="C31" s="79" t="s">
        <v>232</v>
      </c>
      <c r="D31" s="80" t="s">
        <v>233</v>
      </c>
      <c r="E31" s="80" t="s">
        <v>234</v>
      </c>
      <c r="F31" s="80" t="s">
        <v>235</v>
      </c>
      <c r="G31" s="81"/>
      <c r="H31" s="62"/>
    </row>
    <row r="32" spans="1:8" ht="3" customHeight="1" thickBot="1">
      <c r="B32" s="66"/>
      <c r="C32" s="75"/>
      <c r="D32" s="82"/>
      <c r="E32" s="82"/>
      <c r="F32" s="82"/>
      <c r="G32" s="82"/>
      <c r="H32" s="59"/>
    </row>
    <row r="33" spans="2:8" ht="15.75" thickBot="1">
      <c r="B33" s="61" t="s">
        <v>236</v>
      </c>
      <c r="C33" s="77" t="s">
        <v>213</v>
      </c>
      <c r="D33" s="78" t="s">
        <v>213</v>
      </c>
      <c r="E33" s="78" t="s">
        <v>214</v>
      </c>
      <c r="F33" s="78" t="s">
        <v>215</v>
      </c>
      <c r="G33" s="83"/>
      <c r="H33" s="62"/>
    </row>
    <row r="34" spans="2:8" ht="3" customHeight="1" thickBot="1">
      <c r="B34" s="66"/>
      <c r="C34" s="75"/>
      <c r="D34" s="76"/>
      <c r="E34" s="76"/>
      <c r="F34" s="76"/>
      <c r="G34" s="76"/>
      <c r="H34" s="59"/>
    </row>
    <row r="35" spans="2:8" ht="15.75" thickBot="1">
      <c r="B35" s="63" t="s">
        <v>237</v>
      </c>
      <c r="C35" s="79">
        <v>321</v>
      </c>
      <c r="D35" s="81">
        <v>330</v>
      </c>
      <c r="E35" s="81">
        <v>210</v>
      </c>
      <c r="F35" s="81">
        <v>62</v>
      </c>
      <c r="G35" s="81"/>
      <c r="H35" s="62"/>
    </row>
    <row r="36" spans="2:8" ht="15.75" thickBot="1">
      <c r="B36" s="63" t="s">
        <v>238</v>
      </c>
      <c r="C36" s="79">
        <v>36</v>
      </c>
      <c r="D36" s="81">
        <v>37</v>
      </c>
      <c r="E36" s="81">
        <v>23</v>
      </c>
      <c r="F36" s="81">
        <v>7</v>
      </c>
      <c r="G36" s="81"/>
      <c r="H36" s="62"/>
    </row>
    <row r="37" spans="2:8" ht="3" customHeight="1" thickBot="1">
      <c r="B37" s="66"/>
      <c r="C37" s="75"/>
      <c r="D37" s="82"/>
      <c r="E37" s="82"/>
      <c r="F37" s="82"/>
      <c r="G37" s="82"/>
      <c r="H37" s="59"/>
    </row>
    <row r="38" spans="2:8" ht="15.75" thickBot="1">
      <c r="B38" s="63" t="s">
        <v>239</v>
      </c>
      <c r="C38" s="79">
        <v>-1.88</v>
      </c>
      <c r="D38" s="81">
        <v>-1.4</v>
      </c>
      <c r="E38" s="81">
        <v>-2.8</v>
      </c>
      <c r="F38" s="81">
        <v>-3.6</v>
      </c>
      <c r="G38" s="81"/>
      <c r="H38" s="62"/>
    </row>
    <row r="39" spans="2:8" ht="15.75" thickBot="1">
      <c r="B39" s="63" t="s">
        <v>240</v>
      </c>
      <c r="C39" s="79">
        <v>-0.41</v>
      </c>
      <c r="D39" s="81">
        <v>-0.41799999999999998</v>
      </c>
      <c r="E39" s="81">
        <v>-0.72499999999999998</v>
      </c>
      <c r="F39" s="81">
        <v>-1.1679999999999999</v>
      </c>
      <c r="G39" s="81"/>
      <c r="H39" s="62"/>
    </row>
    <row r="40" spans="2:8" ht="15.75" thickBot="1">
      <c r="B40" s="63" t="s">
        <v>241</v>
      </c>
      <c r="C40" s="79">
        <v>-0.04</v>
      </c>
      <c r="D40" s="81">
        <v>-3.5000000000000003E-2</v>
      </c>
      <c r="E40" s="81">
        <v>-7.0000000000000007E-2</v>
      </c>
      <c r="F40" s="81">
        <v>-0.12</v>
      </c>
      <c r="G40" s="81"/>
      <c r="H40" s="62"/>
    </row>
    <row r="41" spans="2:8" ht="15.75" thickBot="1">
      <c r="B41" s="63" t="s">
        <v>242</v>
      </c>
      <c r="C41" s="79">
        <v>0.37</v>
      </c>
      <c r="D41" s="81">
        <v>0.4</v>
      </c>
      <c r="E41" s="81">
        <v>0.65800000000000003</v>
      </c>
      <c r="F41" s="81">
        <v>0.44500000000000001</v>
      </c>
      <c r="G41" s="81"/>
      <c r="H41" s="62"/>
    </row>
    <row r="42" spans="2:8" ht="15.75" thickBot="1">
      <c r="B42" s="63" t="s">
        <v>243</v>
      </c>
      <c r="C42" s="79">
        <v>2.67</v>
      </c>
      <c r="D42" s="81">
        <v>2.14</v>
      </c>
      <c r="E42" s="81">
        <v>4.34</v>
      </c>
      <c r="F42" s="81">
        <v>5.08</v>
      </c>
      <c r="G42" s="81"/>
      <c r="H42" s="62"/>
    </row>
    <row r="43" spans="2:8" ht="15.75" thickBot="1">
      <c r="B43" s="63" t="s">
        <v>244</v>
      </c>
      <c r="C43" s="79">
        <v>1.2E-2</v>
      </c>
      <c r="D43" s="81">
        <v>1E-3</v>
      </c>
      <c r="E43" s="81">
        <v>-1.2E-2</v>
      </c>
      <c r="F43" s="81">
        <v>-0.111</v>
      </c>
      <c r="G43" s="81"/>
      <c r="H43" s="62"/>
    </row>
    <row r="44" spans="2:8" ht="3" customHeight="1" thickBot="1">
      <c r="B44" s="66"/>
      <c r="C44" s="75"/>
      <c r="D44" s="82"/>
      <c r="E44" s="82"/>
      <c r="F44" s="82"/>
      <c r="G44" s="82"/>
      <c r="H44" s="59"/>
    </row>
    <row r="45" spans="2:8" ht="15.75" thickBot="1">
      <c r="B45" s="63" t="s">
        <v>245</v>
      </c>
      <c r="C45" s="79">
        <v>3.9489999999999997E-2</v>
      </c>
      <c r="D45" s="81">
        <v>3.4759999999999999E-2</v>
      </c>
      <c r="E45" s="81">
        <v>7.5060000000000002E-2</v>
      </c>
      <c r="F45" s="81">
        <v>0.22986000000000001</v>
      </c>
      <c r="G45" s="81"/>
      <c r="H45" s="62"/>
    </row>
    <row r="46" spans="2:8" ht="15.75" thickBot="1">
      <c r="B46" s="63" t="s">
        <v>246</v>
      </c>
      <c r="C46" s="79">
        <v>-6.5379999999999994E-2</v>
      </c>
      <c r="D46" s="81">
        <v>-6.7860000000000004E-2</v>
      </c>
      <c r="E46" s="81">
        <v>-0.15992999999999999</v>
      </c>
      <c r="F46" s="81">
        <v>-0.57042999999999999</v>
      </c>
      <c r="G46" s="81"/>
      <c r="H46" s="62"/>
    </row>
    <row r="47" spans="2:8" ht="15.75" thickBot="1">
      <c r="B47" s="63" t="s">
        <v>247</v>
      </c>
      <c r="C47" s="79">
        <v>8.9990000000000001E-2</v>
      </c>
      <c r="D47" s="81">
        <v>6.8890000000000007E-2</v>
      </c>
      <c r="E47" s="81">
        <v>0.13602</v>
      </c>
      <c r="F47" s="81">
        <v>0.34882000000000002</v>
      </c>
      <c r="G47" s="81"/>
      <c r="H47" s="62"/>
    </row>
    <row r="48" spans="2:8" ht="15.75" thickBot="1">
      <c r="B48" s="63" t="s">
        <v>248</v>
      </c>
      <c r="C48" s="79">
        <v>0.50049999999999994</v>
      </c>
      <c r="D48" s="81">
        <v>0.39861999999999997</v>
      </c>
      <c r="E48" s="81">
        <v>1.1831499999999999</v>
      </c>
      <c r="F48" s="81">
        <v>3.2757200000000002</v>
      </c>
      <c r="G48" s="81"/>
      <c r="H48" s="62"/>
    </row>
    <row r="49" spans="2:8" ht="15.75" thickBot="1">
      <c r="B49" s="63" t="s">
        <v>249</v>
      </c>
      <c r="C49" s="79">
        <v>0.70745999999999998</v>
      </c>
      <c r="D49" s="81">
        <v>0.63136999999999999</v>
      </c>
      <c r="E49" s="81">
        <v>1.0877300000000001</v>
      </c>
      <c r="F49" s="81">
        <v>1.80989</v>
      </c>
      <c r="G49" s="81"/>
      <c r="H49" s="62"/>
    </row>
    <row r="50" spans="2:8" ht="3" customHeight="1" thickBot="1">
      <c r="B50" s="66"/>
      <c r="C50" s="75"/>
      <c r="D50" s="82"/>
      <c r="E50" s="82"/>
      <c r="F50" s="82"/>
      <c r="G50" s="82"/>
      <c r="H50" s="59"/>
    </row>
    <row r="51" spans="2:8" ht="15.75" thickBot="1">
      <c r="B51" s="63" t="s">
        <v>250</v>
      </c>
      <c r="C51" s="79">
        <v>0.56000000000000005</v>
      </c>
      <c r="D51" s="81">
        <v>0.31</v>
      </c>
      <c r="E51" s="81">
        <v>0.7</v>
      </c>
      <c r="F51" s="81">
        <v>0.62</v>
      </c>
      <c r="G51" s="81"/>
      <c r="H51" s="62"/>
    </row>
    <row r="52" spans="2:8" ht="15.75" thickBot="1">
      <c r="B52" s="68" t="s">
        <v>251</v>
      </c>
      <c r="C52" s="84">
        <v>1.17</v>
      </c>
      <c r="D52" s="85">
        <v>0.03</v>
      </c>
      <c r="E52" s="85">
        <v>1.78</v>
      </c>
      <c r="F52" s="85">
        <v>0.55000000000000004</v>
      </c>
      <c r="G52" s="85"/>
      <c r="H52" s="86"/>
    </row>
    <row r="53" spans="2:8" ht="15.75" thickTop="1">
      <c r="B53" s="55"/>
    </row>
    <row r="54" spans="2:8">
      <c r="B54" s="55"/>
    </row>
    <row r="55" spans="2:8" ht="16.5" thickBot="1">
      <c r="B55" s="71" t="s">
        <v>252</v>
      </c>
    </row>
    <row r="56" spans="2:8" ht="16.5" thickTop="1" thickBot="1">
      <c r="B56" s="56" t="s">
        <v>207</v>
      </c>
      <c r="C56" s="72" t="s">
        <v>208</v>
      </c>
      <c r="D56" s="73" t="s">
        <v>209</v>
      </c>
      <c r="E56" s="73" t="s">
        <v>210</v>
      </c>
      <c r="F56" s="73" t="s">
        <v>211</v>
      </c>
      <c r="G56" s="87"/>
      <c r="H56" s="74"/>
    </row>
    <row r="57" spans="2:8" ht="3" customHeight="1" thickBot="1">
      <c r="B57" s="58"/>
      <c r="C57" s="75"/>
      <c r="D57" s="76"/>
      <c r="E57" s="76"/>
      <c r="F57" s="76"/>
      <c r="G57" s="88"/>
      <c r="H57" s="59"/>
    </row>
    <row r="58" spans="2:8" ht="15.75" thickBot="1">
      <c r="B58" s="61" t="s">
        <v>253</v>
      </c>
      <c r="C58" s="77" t="s">
        <v>213</v>
      </c>
      <c r="D58" s="78" t="s">
        <v>213</v>
      </c>
      <c r="E58" s="78" t="s">
        <v>214</v>
      </c>
      <c r="F58" s="78" t="s">
        <v>215</v>
      </c>
      <c r="G58" s="83"/>
      <c r="H58" s="62"/>
    </row>
    <row r="59" spans="2:8" ht="3" customHeight="1" thickBot="1">
      <c r="B59" s="66"/>
      <c r="C59" s="75"/>
      <c r="D59" s="82"/>
      <c r="E59" s="82"/>
      <c r="F59" s="82"/>
      <c r="G59" s="82"/>
      <c r="H59" s="59"/>
    </row>
    <row r="60" spans="2:8" ht="15.75" thickBot="1">
      <c r="B60" s="63" t="s">
        <v>254</v>
      </c>
      <c r="C60" s="79" t="s">
        <v>255</v>
      </c>
      <c r="D60" s="89">
        <v>0.999</v>
      </c>
      <c r="E60" s="90">
        <v>0.95</v>
      </c>
      <c r="F60" s="89">
        <v>0.999</v>
      </c>
      <c r="G60" s="81"/>
      <c r="H60" s="62"/>
    </row>
    <row r="61" spans="2:8" ht="18.75" thickBot="1">
      <c r="B61" s="63" t="s">
        <v>256</v>
      </c>
      <c r="C61" s="79">
        <v>-1.6000000000000001E-3</v>
      </c>
      <c r="D61" s="81">
        <v>7.4399999999999994E-2</v>
      </c>
      <c r="E61" s="81">
        <v>1.9E-2</v>
      </c>
      <c r="F61" s="81">
        <v>0.24110000000000001</v>
      </c>
      <c r="G61" s="81"/>
      <c r="H61" s="62"/>
    </row>
    <row r="62" spans="2:8" ht="3" customHeight="1" thickBot="1">
      <c r="B62" s="66"/>
      <c r="C62" s="75"/>
      <c r="D62" s="82"/>
      <c r="E62" s="82"/>
      <c r="F62" s="82"/>
      <c r="G62" s="82"/>
      <c r="H62" s="59"/>
    </row>
    <row r="63" spans="2:8" ht="15.75" thickBot="1">
      <c r="B63" s="61" t="s">
        <v>257</v>
      </c>
      <c r="C63" s="91"/>
      <c r="D63" s="81"/>
      <c r="E63" s="81"/>
      <c r="F63" s="81"/>
      <c r="G63" s="81"/>
      <c r="H63" s="62"/>
    </row>
    <row r="64" spans="2:8" ht="3" customHeight="1" thickBot="1">
      <c r="B64" s="66"/>
      <c r="C64" s="75"/>
      <c r="D64" s="82"/>
      <c r="E64" s="82"/>
      <c r="F64" s="82"/>
      <c r="G64" s="82"/>
      <c r="H64" s="59"/>
    </row>
    <row r="65" spans="2:8" ht="15.75" thickBot="1">
      <c r="B65" s="63" t="s">
        <v>258</v>
      </c>
      <c r="C65" s="79" t="s">
        <v>259</v>
      </c>
      <c r="D65" s="80" t="s">
        <v>260</v>
      </c>
      <c r="E65" s="80" t="s">
        <v>261</v>
      </c>
      <c r="F65" s="80" t="s">
        <v>262</v>
      </c>
      <c r="G65" s="81"/>
      <c r="H65" s="62"/>
    </row>
    <row r="66" spans="2:8" ht="15.75" thickBot="1">
      <c r="B66" s="63" t="s">
        <v>263</v>
      </c>
      <c r="C66" s="79">
        <v>5.1999999999999995E-4</v>
      </c>
      <c r="D66" s="80">
        <v>3.6999999999999999E-4</v>
      </c>
      <c r="E66" s="80">
        <v>0</v>
      </c>
      <c r="F66" s="80">
        <v>7.7999999999999999E-4</v>
      </c>
      <c r="G66" s="81"/>
      <c r="H66" s="62"/>
    </row>
    <row r="67" spans="2:8" ht="15.75" thickBot="1">
      <c r="B67" s="63" t="s">
        <v>264</v>
      </c>
      <c r="C67" s="79" t="s">
        <v>265</v>
      </c>
      <c r="D67" s="80" t="s">
        <v>266</v>
      </c>
      <c r="E67" s="80" t="s">
        <v>267</v>
      </c>
      <c r="F67" s="80" t="s">
        <v>268</v>
      </c>
      <c r="G67" s="81"/>
      <c r="H67" s="62"/>
    </row>
    <row r="68" spans="2:8" ht="3" customHeight="1" thickBot="1">
      <c r="B68" s="66"/>
      <c r="C68" s="75"/>
      <c r="D68" s="92"/>
      <c r="E68" s="92"/>
      <c r="F68" s="92"/>
      <c r="G68" s="82"/>
      <c r="H68" s="59"/>
    </row>
    <row r="69" spans="2:8" ht="15.75" thickBot="1">
      <c r="B69" s="61" t="s">
        <v>269</v>
      </c>
      <c r="C69" s="91"/>
      <c r="D69" s="80"/>
      <c r="E69" s="80"/>
      <c r="F69" s="80"/>
      <c r="G69" s="81"/>
      <c r="H69" s="62"/>
    </row>
    <row r="70" spans="2:8" ht="3" customHeight="1" thickBot="1">
      <c r="B70" s="66"/>
      <c r="C70" s="75"/>
      <c r="D70" s="92"/>
      <c r="E70" s="92"/>
      <c r="F70" s="92"/>
      <c r="G70" s="82"/>
      <c r="H70" s="59"/>
    </row>
    <row r="71" spans="2:8" ht="15.75" thickBot="1">
      <c r="B71" s="63" t="s">
        <v>258</v>
      </c>
      <c r="C71" s="79" t="s">
        <v>270</v>
      </c>
      <c r="D71" s="80" t="s">
        <v>271</v>
      </c>
      <c r="E71" s="80" t="s">
        <v>272</v>
      </c>
      <c r="F71" s="80" t="s">
        <v>273</v>
      </c>
      <c r="G71" s="81"/>
      <c r="H71" s="62"/>
    </row>
    <row r="72" spans="2:8" ht="15.75" thickBot="1">
      <c r="B72" s="63" t="s">
        <v>274</v>
      </c>
      <c r="C72" s="93">
        <v>0.99990000000000001</v>
      </c>
      <c r="D72" s="94">
        <v>0.99990000000000001</v>
      </c>
      <c r="E72" s="95">
        <v>0.99</v>
      </c>
      <c r="F72" s="95">
        <v>0.95</v>
      </c>
      <c r="G72" s="81"/>
      <c r="H72" s="62"/>
    </row>
    <row r="73" spans="2:8" ht="15.75" thickBot="1">
      <c r="B73" s="63" t="s">
        <v>264</v>
      </c>
      <c r="C73" s="79" t="s">
        <v>275</v>
      </c>
      <c r="D73" s="80" t="s">
        <v>266</v>
      </c>
      <c r="E73" s="80" t="s">
        <v>276</v>
      </c>
      <c r="F73" s="80" t="s">
        <v>266</v>
      </c>
      <c r="G73" s="81"/>
      <c r="H73" s="62"/>
    </row>
    <row r="74" spans="2:8" ht="3" customHeight="1" thickBot="1">
      <c r="B74" s="66"/>
      <c r="C74" s="75"/>
      <c r="D74" s="82"/>
      <c r="E74" s="82"/>
      <c r="F74" s="82"/>
      <c r="G74" s="82"/>
      <c r="H74" s="59"/>
    </row>
    <row r="75" spans="2:8" ht="15.75" thickBot="1">
      <c r="B75" s="61" t="s">
        <v>277</v>
      </c>
      <c r="C75" s="77" t="s">
        <v>213</v>
      </c>
      <c r="D75" s="78" t="s">
        <v>213</v>
      </c>
      <c r="E75" s="78" t="s">
        <v>214</v>
      </c>
      <c r="F75" s="78" t="s">
        <v>215</v>
      </c>
      <c r="G75" s="83"/>
      <c r="H75" s="62"/>
    </row>
    <row r="76" spans="2:8" ht="3" customHeight="1" thickBot="1">
      <c r="B76" s="66"/>
      <c r="C76" s="75"/>
      <c r="D76" s="82"/>
      <c r="E76" s="82"/>
      <c r="F76" s="82"/>
      <c r="G76" s="82"/>
      <c r="H76" s="59"/>
    </row>
    <row r="77" spans="2:8" ht="15.75" thickBot="1">
      <c r="B77" s="63" t="s">
        <v>278</v>
      </c>
      <c r="C77" s="96">
        <v>0.04</v>
      </c>
      <c r="D77" s="97">
        <v>0.27800000000000002</v>
      </c>
      <c r="E77" s="97">
        <v>0.155</v>
      </c>
      <c r="F77" s="97">
        <v>0.503</v>
      </c>
      <c r="G77" s="78"/>
      <c r="H77" s="62"/>
    </row>
    <row r="78" spans="2:8" ht="15.75" thickBot="1">
      <c r="B78" s="63" t="s">
        <v>274</v>
      </c>
      <c r="C78" s="98">
        <v>0.25</v>
      </c>
      <c r="D78" s="90">
        <v>0.99</v>
      </c>
      <c r="E78" s="90">
        <v>0.9</v>
      </c>
      <c r="F78" s="90">
        <v>0.99</v>
      </c>
      <c r="G78" s="81"/>
      <c r="H78" s="62"/>
    </row>
    <row r="79" spans="2:8" ht="15.75" thickBot="1">
      <c r="B79" s="68" t="s">
        <v>279</v>
      </c>
      <c r="C79" s="84" t="s">
        <v>280</v>
      </c>
      <c r="D79" s="85" t="s">
        <v>281</v>
      </c>
      <c r="E79" s="85" t="s">
        <v>282</v>
      </c>
      <c r="F79" s="85" t="s">
        <v>283</v>
      </c>
      <c r="G79" s="85"/>
      <c r="H79" s="86"/>
    </row>
    <row r="80" spans="2:8" ht="15.75" thickTop="1">
      <c r="B80" s="55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3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21875" style="6" customWidth="1"/>
    <col min="2" max="2" width="14.77734375" style="16" customWidth="1"/>
    <col min="3" max="3" width="14.5546875" style="16" customWidth="1"/>
    <col min="4" max="4" width="14.88671875" style="16" customWidth="1"/>
    <col min="5" max="5" width="14.77734375" style="16" customWidth="1"/>
    <col min="6" max="12" width="8.88671875" style="6"/>
  </cols>
  <sheetData>
    <row r="1" spans="1:12" s="99" customFormat="1" ht="15.75">
      <c r="A1" s="100" t="s">
        <v>284</v>
      </c>
      <c r="B1" s="101" t="s">
        <v>289</v>
      </c>
      <c r="C1" s="101" t="s">
        <v>290</v>
      </c>
      <c r="D1" s="101" t="s">
        <v>291</v>
      </c>
      <c r="E1" s="101" t="s">
        <v>292</v>
      </c>
      <c r="F1" s="100"/>
      <c r="G1" s="100"/>
      <c r="H1" s="100"/>
      <c r="I1" s="100"/>
      <c r="J1" s="100"/>
      <c r="K1" s="100"/>
      <c r="L1" s="100"/>
    </row>
    <row r="2" spans="1:12">
      <c r="A2" s="6" t="s">
        <v>285</v>
      </c>
      <c r="B2" s="16">
        <v>0.28999999999999998</v>
      </c>
      <c r="C2" s="16">
        <v>0.1</v>
      </c>
      <c r="D2" s="16">
        <v>0.18</v>
      </c>
      <c r="E2" s="16">
        <v>-0.48</v>
      </c>
    </row>
    <row r="3" spans="1:12">
      <c r="A3" s="6" t="s">
        <v>286</v>
      </c>
      <c r="B3" s="16">
        <v>1.56</v>
      </c>
      <c r="C3" s="16">
        <v>-0.5</v>
      </c>
      <c r="D3" s="16">
        <v>-0.09</v>
      </c>
      <c r="E3" s="16">
        <v>-0.95</v>
      </c>
    </row>
    <row r="4" spans="1:12">
      <c r="A4" s="6" t="s">
        <v>287</v>
      </c>
      <c r="B4" s="16">
        <v>1.6</v>
      </c>
      <c r="C4" s="16">
        <v>-0.09</v>
      </c>
      <c r="D4" s="16">
        <v>0.28000000000000003</v>
      </c>
      <c r="E4" s="16">
        <v>-0.65</v>
      </c>
    </row>
    <row r="5" spans="1:12">
      <c r="A5" s="6" t="s">
        <v>288</v>
      </c>
      <c r="B5" s="16">
        <v>1.23</v>
      </c>
      <c r="C5" s="16">
        <v>0.24</v>
      </c>
      <c r="D5" s="16">
        <v>-0.63</v>
      </c>
      <c r="E5" s="16">
        <v>1.95</v>
      </c>
    </row>
    <row r="6" spans="1:12">
      <c r="B6" s="16">
        <v>1.07</v>
      </c>
      <c r="C6" s="16">
        <v>0.02</v>
      </c>
      <c r="D6" s="16">
        <v>-0.93</v>
      </c>
      <c r="E6" s="16">
        <v>1.87</v>
      </c>
    </row>
    <row r="7" spans="1:12">
      <c r="B7" s="16">
        <v>0.23</v>
      </c>
      <c r="C7" s="16">
        <v>-0.52</v>
      </c>
      <c r="D7" s="16">
        <v>-0.61</v>
      </c>
      <c r="E7" s="16">
        <v>-0.12</v>
      </c>
    </row>
    <row r="8" spans="1:12">
      <c r="B8" s="16">
        <v>-0.17</v>
      </c>
      <c r="C8" s="16">
        <v>0.78</v>
      </c>
      <c r="D8" s="16">
        <v>-1.86</v>
      </c>
      <c r="E8" s="16">
        <v>-1.17</v>
      </c>
    </row>
    <row r="9" spans="1:12">
      <c r="B9" s="16">
        <v>-0.68</v>
      </c>
      <c r="C9" s="16">
        <v>0.37</v>
      </c>
      <c r="D9" s="16">
        <v>-0.73</v>
      </c>
      <c r="E9" s="16">
        <v>-1.45</v>
      </c>
    </row>
    <row r="10" spans="1:12">
      <c r="B10" s="16">
        <v>-0.34</v>
      </c>
      <c r="C10" s="16">
        <v>0.82</v>
      </c>
      <c r="D10" s="16">
        <v>1.61</v>
      </c>
      <c r="E10" s="16">
        <v>-1.29</v>
      </c>
    </row>
    <row r="11" spans="1:12">
      <c r="B11" s="16">
        <v>-0.27</v>
      </c>
      <c r="C11" s="16">
        <v>-7.0000000000000007E-2</v>
      </c>
      <c r="D11" s="16">
        <v>1.54</v>
      </c>
      <c r="E11" s="16">
        <v>-0.75</v>
      </c>
    </row>
    <row r="12" spans="1:12">
      <c r="B12" s="16">
        <v>-0.34</v>
      </c>
      <c r="C12" s="16">
        <v>0.03</v>
      </c>
      <c r="D12" s="16">
        <v>0.97</v>
      </c>
      <c r="E12" s="16">
        <v>-0.54</v>
      </c>
    </row>
    <row r="13" spans="1:12">
      <c r="B13" s="16">
        <v>-0.56000000000000005</v>
      </c>
      <c r="C13" s="16">
        <v>-0.11</v>
      </c>
      <c r="D13" s="16">
        <v>-0.02</v>
      </c>
      <c r="E13" s="16">
        <v>-1.93</v>
      </c>
    </row>
    <row r="14" spans="1:12">
      <c r="B14" s="16">
        <v>-0.02</v>
      </c>
      <c r="C14" s="16">
        <v>-1.1200000000000001</v>
      </c>
      <c r="D14" s="16">
        <v>-0.76</v>
      </c>
      <c r="E14" s="16">
        <v>-0.94</v>
      </c>
    </row>
    <row r="15" spans="1:12">
      <c r="B15" s="16">
        <v>0.63</v>
      </c>
      <c r="C15" s="16">
        <v>-0.94</v>
      </c>
      <c r="D15" s="16">
        <v>-0.56999999999999995</v>
      </c>
      <c r="E15" s="16">
        <v>4.3600000000000003</v>
      </c>
    </row>
    <row r="16" spans="1:12">
      <c r="B16" s="16">
        <v>0.45</v>
      </c>
      <c r="C16" s="16">
        <v>-0.61</v>
      </c>
      <c r="D16" s="16">
        <v>-0.38</v>
      </c>
      <c r="E16" s="16">
        <v>3.12</v>
      </c>
    </row>
    <row r="17" spans="2:5">
      <c r="B17" s="16">
        <v>1.1299999999999999</v>
      </c>
      <c r="C17" s="16">
        <v>0.27</v>
      </c>
      <c r="D17" s="16">
        <v>0.21</v>
      </c>
      <c r="E17" s="16">
        <v>-0.28000000000000003</v>
      </c>
    </row>
    <row r="18" spans="2:5">
      <c r="B18" s="16">
        <v>-0.08</v>
      </c>
      <c r="C18" s="16">
        <v>0.32</v>
      </c>
      <c r="D18" s="16">
        <v>0.48</v>
      </c>
      <c r="E18" s="16">
        <v>-2.4700000000000002</v>
      </c>
    </row>
    <row r="19" spans="2:5">
      <c r="B19" s="16">
        <v>-0.83</v>
      </c>
      <c r="C19" s="16">
        <v>1.31</v>
      </c>
      <c r="D19" s="16">
        <v>-0.22</v>
      </c>
      <c r="E19" s="16">
        <v>-3.12</v>
      </c>
    </row>
    <row r="20" spans="2:5">
      <c r="B20" s="16">
        <v>-0.56999999999999995</v>
      </c>
      <c r="C20" s="16">
        <v>0.48</v>
      </c>
      <c r="D20" s="16">
        <v>0.12</v>
      </c>
      <c r="E20" s="16">
        <v>-0.12</v>
      </c>
    </row>
    <row r="21" spans="2:5">
      <c r="B21" s="16">
        <v>-0.22</v>
      </c>
      <c r="C21" s="16">
        <v>-0.94</v>
      </c>
      <c r="D21" s="16">
        <v>0.13</v>
      </c>
      <c r="E21" s="16">
        <v>3.12</v>
      </c>
    </row>
    <row r="22" spans="2:5">
      <c r="B22" s="16">
        <v>0.16</v>
      </c>
      <c r="C22" s="16">
        <v>-0.28000000000000003</v>
      </c>
      <c r="D22" s="16">
        <v>-0.97</v>
      </c>
      <c r="E22" s="16">
        <v>1.07</v>
      </c>
    </row>
    <row r="23" spans="2:5">
      <c r="B23" s="16">
        <v>0.37</v>
      </c>
      <c r="C23" s="16">
        <v>0.26</v>
      </c>
      <c r="D23" s="16">
        <v>-0.39</v>
      </c>
      <c r="E23" s="16">
        <v>-0.38</v>
      </c>
    </row>
    <row r="24" spans="2:5">
      <c r="B24" s="16">
        <v>0.47</v>
      </c>
      <c r="C24" s="16">
        <v>0.02</v>
      </c>
      <c r="D24" s="16">
        <v>-1.08</v>
      </c>
      <c r="E24" s="16">
        <v>0.65</v>
      </c>
    </row>
    <row r="25" spans="2:5">
      <c r="B25" s="16">
        <v>0.28000000000000003</v>
      </c>
      <c r="C25" s="16">
        <v>0.52</v>
      </c>
      <c r="D25" s="16">
        <v>-0.62</v>
      </c>
      <c r="E25" s="16">
        <v>2.15</v>
      </c>
    </row>
    <row r="26" spans="2:5">
      <c r="B26" s="16">
        <v>-0.04</v>
      </c>
      <c r="C26" s="16">
        <v>1.49</v>
      </c>
      <c r="D26" s="16">
        <v>0.35</v>
      </c>
      <c r="E26" s="16">
        <v>0.25</v>
      </c>
    </row>
    <row r="27" spans="2:5">
      <c r="B27" s="16">
        <v>-0.51</v>
      </c>
      <c r="C27" s="16">
        <v>-0.61</v>
      </c>
      <c r="D27" s="16">
        <v>0.88</v>
      </c>
      <c r="E27" s="16">
        <v>0.01</v>
      </c>
    </row>
    <row r="28" spans="2:5">
      <c r="B28" s="16">
        <v>-0.37</v>
      </c>
      <c r="C28" s="16">
        <v>-0.39</v>
      </c>
      <c r="D28" s="16">
        <v>1.37</v>
      </c>
      <c r="E28" s="16">
        <v>-1.86</v>
      </c>
    </row>
    <row r="29" spans="2:5">
      <c r="B29" s="16">
        <v>-0.23</v>
      </c>
      <c r="C29" s="16">
        <v>-0.3</v>
      </c>
      <c r="D29" s="16">
        <v>0.74</v>
      </c>
      <c r="E29" s="16">
        <v>7.0000000000000007E-2</v>
      </c>
    </row>
    <row r="30" spans="2:5">
      <c r="B30" s="16">
        <v>-0.53</v>
      </c>
      <c r="C30" s="16">
        <v>-0.24</v>
      </c>
      <c r="D30" s="16">
        <v>0.68</v>
      </c>
      <c r="E30" s="16">
        <v>-0.94</v>
      </c>
    </row>
    <row r="31" spans="2:5">
      <c r="B31" s="16">
        <v>0.11</v>
      </c>
      <c r="C31" s="16">
        <v>-0.39</v>
      </c>
      <c r="D31" s="16">
        <v>0.41</v>
      </c>
      <c r="E31" s="16">
        <v>0.22</v>
      </c>
    </row>
    <row r="32" spans="2:5">
      <c r="B32" s="16">
        <v>0.94</v>
      </c>
      <c r="C32" s="16">
        <v>-0.23</v>
      </c>
      <c r="D32" s="16">
        <v>0.65</v>
      </c>
      <c r="E32" s="16">
        <v>-0.42</v>
      </c>
    </row>
    <row r="33" spans="2:5">
      <c r="B33" s="16">
        <v>0.24</v>
      </c>
      <c r="C33" s="16">
        <v>-0.54</v>
      </c>
      <c r="D33" s="16">
        <v>-0.52</v>
      </c>
      <c r="E33" s="16">
        <v>-0.08</v>
      </c>
    </row>
    <row r="34" spans="2:5">
      <c r="B34" s="16">
        <v>0.28000000000000003</v>
      </c>
      <c r="C34" s="16">
        <v>-0.01</v>
      </c>
      <c r="D34" s="16">
        <v>-1.0900000000000001</v>
      </c>
      <c r="E34" s="16">
        <v>-0.99</v>
      </c>
    </row>
    <row r="35" spans="2:5">
      <c r="B35" s="16">
        <v>-0.74</v>
      </c>
      <c r="C35" s="16">
        <v>-0.1</v>
      </c>
      <c r="D35" s="16">
        <v>-0.88</v>
      </c>
      <c r="E35" s="16">
        <v>0.03</v>
      </c>
    </row>
    <row r="36" spans="2:5">
      <c r="B36" s="16">
        <v>-0.47</v>
      </c>
      <c r="C36" s="16">
        <v>0.13</v>
      </c>
      <c r="D36" s="16">
        <v>0.09</v>
      </c>
      <c r="E36" s="16">
        <v>-1.32</v>
      </c>
    </row>
    <row r="37" spans="2:5">
      <c r="B37" s="16">
        <v>-1.07</v>
      </c>
      <c r="C37" s="16">
        <v>0.48</v>
      </c>
      <c r="D37" s="16">
        <v>0.06</v>
      </c>
      <c r="E37" s="16">
        <v>-3.6</v>
      </c>
    </row>
    <row r="38" spans="2:5">
      <c r="B38" s="16">
        <v>-0.81</v>
      </c>
      <c r="C38" s="16">
        <v>-0.38</v>
      </c>
      <c r="D38" s="16">
        <v>0.27</v>
      </c>
      <c r="E38" s="16">
        <v>-3.6</v>
      </c>
    </row>
    <row r="39" spans="2:5">
      <c r="B39" s="16">
        <v>-0.26</v>
      </c>
      <c r="C39" s="16">
        <v>-0.6</v>
      </c>
      <c r="D39" s="16">
        <v>-0.37</v>
      </c>
      <c r="E39" s="16">
        <v>3.28</v>
      </c>
    </row>
    <row r="40" spans="2:5">
      <c r="B40" s="16">
        <v>-0.19</v>
      </c>
      <c r="C40" s="16">
        <v>-0.53</v>
      </c>
      <c r="D40" s="16">
        <v>-0.27</v>
      </c>
      <c r="E40" s="16">
        <v>5.08</v>
      </c>
    </row>
    <row r="41" spans="2:5">
      <c r="B41" s="16">
        <v>0.03</v>
      </c>
      <c r="C41" s="16">
        <v>0.23</v>
      </c>
      <c r="D41" s="16">
        <v>-1.05</v>
      </c>
      <c r="E41" s="16">
        <v>3.77</v>
      </c>
    </row>
    <row r="42" spans="2:5">
      <c r="B42" s="16">
        <v>0.96</v>
      </c>
      <c r="C42" s="16">
        <v>0.83</v>
      </c>
      <c r="D42" s="16">
        <v>-0.14000000000000001</v>
      </c>
      <c r="E42" s="16">
        <v>0.38</v>
      </c>
    </row>
    <row r="43" spans="2:5">
      <c r="B43" s="16">
        <v>1.52</v>
      </c>
      <c r="C43" s="16">
        <v>0.98</v>
      </c>
      <c r="D43" s="16">
        <v>0.13</v>
      </c>
      <c r="E43" s="16">
        <v>-1.9</v>
      </c>
    </row>
    <row r="44" spans="2:5">
      <c r="B44" s="16">
        <v>0.28999999999999998</v>
      </c>
      <c r="C44" s="16">
        <v>0.12</v>
      </c>
      <c r="D44" s="16">
        <v>-0.1</v>
      </c>
      <c r="E44" s="16">
        <v>-0.98</v>
      </c>
    </row>
    <row r="45" spans="2:5">
      <c r="B45" s="16">
        <v>0.01</v>
      </c>
      <c r="C45" s="16">
        <v>0.36</v>
      </c>
      <c r="D45" s="16">
        <v>0.63</v>
      </c>
      <c r="E45" s="16">
        <v>0.21</v>
      </c>
    </row>
    <row r="46" spans="2:5">
      <c r="B46" s="16">
        <v>0.37</v>
      </c>
      <c r="C46" s="16">
        <v>-0.24</v>
      </c>
      <c r="D46" s="16">
        <v>-0.51</v>
      </c>
      <c r="E46" s="16">
        <v>0.43</v>
      </c>
    </row>
    <row r="47" spans="2:5">
      <c r="B47" s="16">
        <v>-0.19</v>
      </c>
      <c r="C47" s="16">
        <v>-0.06</v>
      </c>
      <c r="D47" s="16">
        <v>0.25</v>
      </c>
      <c r="E47" s="16">
        <v>-0.21</v>
      </c>
    </row>
    <row r="48" spans="2:5">
      <c r="B48" s="16">
        <v>0.13</v>
      </c>
      <c r="C48" s="16">
        <v>-0.64</v>
      </c>
      <c r="D48" s="16">
        <v>0.97</v>
      </c>
      <c r="E48" s="16">
        <v>-1.45</v>
      </c>
    </row>
    <row r="49" spans="2:5">
      <c r="B49" s="16">
        <v>0.28000000000000003</v>
      </c>
      <c r="C49" s="16">
        <v>0.8</v>
      </c>
      <c r="D49" s="16">
        <v>0.61</v>
      </c>
      <c r="E49" s="16">
        <v>0.95</v>
      </c>
    </row>
    <row r="50" spans="2:5">
      <c r="B50" s="16">
        <v>-0.19</v>
      </c>
      <c r="C50" s="16">
        <v>0.49</v>
      </c>
      <c r="D50" s="16">
        <v>-0.23</v>
      </c>
      <c r="E50" s="16">
        <v>1.76</v>
      </c>
    </row>
    <row r="51" spans="2:5">
      <c r="B51" s="16">
        <v>-0.26</v>
      </c>
      <c r="C51" s="16">
        <v>-0.4</v>
      </c>
      <c r="D51" s="16">
        <v>-0.96</v>
      </c>
      <c r="E51" s="16">
        <v>0.2</v>
      </c>
    </row>
    <row r="52" spans="2:5">
      <c r="B52" s="16">
        <v>0.09</v>
      </c>
      <c r="C52" s="16">
        <v>-0.17</v>
      </c>
      <c r="D52" s="16">
        <v>-1.2</v>
      </c>
      <c r="E52" s="16">
        <v>0.38</v>
      </c>
    </row>
    <row r="53" spans="2:5">
      <c r="B53" s="16">
        <v>-0.11</v>
      </c>
      <c r="C53" s="16">
        <v>-0.33</v>
      </c>
      <c r="D53" s="16">
        <v>-1.87</v>
      </c>
      <c r="E53" s="16">
        <v>-1.91</v>
      </c>
    </row>
    <row r="54" spans="2:5">
      <c r="B54" s="16">
        <v>-0.01</v>
      </c>
      <c r="C54" s="16">
        <v>-0.03</v>
      </c>
      <c r="D54" s="16">
        <v>-0.57999999999999996</v>
      </c>
      <c r="E54" s="16">
        <v>-1.74</v>
      </c>
    </row>
    <row r="55" spans="2:5">
      <c r="B55" s="16">
        <v>-0.5</v>
      </c>
      <c r="C55" s="16">
        <v>0.28999999999999998</v>
      </c>
      <c r="D55" s="16">
        <v>-1.98</v>
      </c>
      <c r="E55" s="16">
        <v>0.77</v>
      </c>
    </row>
    <row r="56" spans="2:5">
      <c r="B56" s="16">
        <v>-0.37</v>
      </c>
      <c r="C56" s="16">
        <v>0.18</v>
      </c>
      <c r="D56" s="16">
        <v>-0.66</v>
      </c>
      <c r="E56" s="16">
        <v>0.45</v>
      </c>
    </row>
    <row r="57" spans="2:5">
      <c r="B57" s="16">
        <v>0.16</v>
      </c>
      <c r="C57" s="16">
        <v>0.41</v>
      </c>
      <c r="D57" s="16">
        <v>3.41</v>
      </c>
      <c r="E57" s="16">
        <v>0.37</v>
      </c>
    </row>
    <row r="58" spans="2:5">
      <c r="B58" s="16">
        <v>0.14000000000000001</v>
      </c>
      <c r="C58" s="16">
        <v>-0.59</v>
      </c>
      <c r="D58" s="16">
        <v>4.32</v>
      </c>
      <c r="E58" s="16">
        <v>-0.06</v>
      </c>
    </row>
    <row r="59" spans="2:5">
      <c r="B59" s="16">
        <v>0.31</v>
      </c>
      <c r="C59" s="16">
        <v>-0.26</v>
      </c>
      <c r="D59" s="16">
        <v>1.7</v>
      </c>
      <c r="E59" s="16">
        <v>7.0000000000000007E-2</v>
      </c>
    </row>
    <row r="60" spans="2:5">
      <c r="B60" s="16">
        <v>-0.42</v>
      </c>
      <c r="C60" s="16">
        <v>7.0000000000000007E-2</v>
      </c>
      <c r="D60" s="16">
        <v>-0.05</v>
      </c>
      <c r="E60" s="16">
        <v>0.59</v>
      </c>
    </row>
    <row r="61" spans="2:5">
      <c r="B61" s="16">
        <v>-0.28999999999999998</v>
      </c>
      <c r="C61" s="16">
        <v>-0.13</v>
      </c>
      <c r="D61" s="16">
        <v>0.13</v>
      </c>
      <c r="E61" s="16">
        <v>-1.1599999999999999</v>
      </c>
    </row>
    <row r="62" spans="2:5">
      <c r="B62" s="16">
        <v>-0.37</v>
      </c>
      <c r="C62" s="16">
        <v>0.06</v>
      </c>
      <c r="D62" s="16">
        <v>0.68</v>
      </c>
      <c r="E62" s="16">
        <v>-2.46</v>
      </c>
    </row>
    <row r="63" spans="2:5">
      <c r="B63" s="16">
        <v>-0.26</v>
      </c>
      <c r="C63" s="16">
        <v>-0.28000000000000003</v>
      </c>
      <c r="D63" s="16">
        <v>-1.1599999999999999</v>
      </c>
      <c r="E63" s="16">
        <v>-3.11</v>
      </c>
    </row>
    <row r="64" spans="2:5">
      <c r="B64" s="16">
        <v>1</v>
      </c>
      <c r="C64" s="16">
        <v>-0.13</v>
      </c>
      <c r="D64" s="16">
        <v>-0.85</v>
      </c>
    </row>
    <row r="65" spans="2:4">
      <c r="B65" s="16">
        <v>0.44</v>
      </c>
      <c r="C65" s="16">
        <v>-0.27</v>
      </c>
      <c r="D65" s="16">
        <v>-0.88</v>
      </c>
    </row>
    <row r="66" spans="2:4">
      <c r="B66" s="16">
        <v>0.13</v>
      </c>
      <c r="C66" s="16">
        <v>-0.13</v>
      </c>
      <c r="D66" s="16">
        <v>-1.1599999999999999</v>
      </c>
    </row>
    <row r="67" spans="2:4">
      <c r="B67" s="16">
        <v>0.24</v>
      </c>
      <c r="C67" s="16">
        <v>-0.24</v>
      </c>
      <c r="D67" s="16">
        <v>0.75</v>
      </c>
    </row>
    <row r="68" spans="2:4">
      <c r="B68" s="16">
        <v>0</v>
      </c>
      <c r="C68" s="16">
        <v>-0.01</v>
      </c>
      <c r="D68" s="16">
        <v>-0.6</v>
      </c>
    </row>
    <row r="69" spans="2:4">
      <c r="B69" s="16">
        <v>-0.43</v>
      </c>
      <c r="C69" s="16">
        <v>0.64</v>
      </c>
      <c r="D69" s="16">
        <v>-1.45</v>
      </c>
    </row>
    <row r="70" spans="2:4">
      <c r="B70" s="16">
        <v>-0.56999999999999995</v>
      </c>
      <c r="C70" s="16">
        <v>-0.62</v>
      </c>
      <c r="D70" s="16">
        <v>-1.51</v>
      </c>
    </row>
    <row r="71" spans="2:4">
      <c r="B71" s="16">
        <v>-0.79</v>
      </c>
      <c r="C71" s="16">
        <v>-0.53</v>
      </c>
      <c r="D71" s="16">
        <v>-0.77</v>
      </c>
    </row>
    <row r="72" spans="2:4">
      <c r="B72" s="16">
        <v>-0.09</v>
      </c>
      <c r="C72" s="16">
        <v>-0.91</v>
      </c>
      <c r="D72" s="16">
        <v>-0.41</v>
      </c>
    </row>
    <row r="73" spans="2:4">
      <c r="B73" s="16">
        <v>1.1100000000000001</v>
      </c>
      <c r="C73" s="16">
        <v>-0.62</v>
      </c>
      <c r="D73" s="16">
        <v>0.66</v>
      </c>
    </row>
    <row r="74" spans="2:4">
      <c r="B74" s="16">
        <v>0.66</v>
      </c>
      <c r="C74" s="16">
        <v>-0.18</v>
      </c>
      <c r="D74" s="16">
        <v>2.64</v>
      </c>
    </row>
    <row r="75" spans="2:4">
      <c r="B75" s="16">
        <v>0.24</v>
      </c>
      <c r="C75" s="16">
        <v>-0.53</v>
      </c>
      <c r="D75" s="16">
        <v>1.94</v>
      </c>
    </row>
    <row r="76" spans="2:4">
      <c r="B76" s="16">
        <v>0.09</v>
      </c>
      <c r="C76" s="16">
        <v>-0.22</v>
      </c>
      <c r="D76" s="16">
        <v>0.97</v>
      </c>
    </row>
    <row r="77" spans="2:4">
      <c r="B77" s="16">
        <v>-0.13</v>
      </c>
      <c r="C77" s="16">
        <v>-0.71</v>
      </c>
      <c r="D77" s="16">
        <v>0.17</v>
      </c>
    </row>
    <row r="78" spans="2:4">
      <c r="B78" s="16">
        <v>-0.93</v>
      </c>
      <c r="C78" s="16">
        <v>-0.49</v>
      </c>
      <c r="D78" s="16">
        <v>-0.22</v>
      </c>
    </row>
    <row r="79" spans="2:4">
      <c r="B79" s="16">
        <v>-0.6</v>
      </c>
      <c r="C79" s="16">
        <v>0.37</v>
      </c>
      <c r="D79" s="16">
        <v>-0.45</v>
      </c>
    </row>
    <row r="80" spans="2:4">
      <c r="B80" s="16">
        <v>-0.33</v>
      </c>
      <c r="C80" s="16">
        <v>2.14</v>
      </c>
      <c r="D80" s="16">
        <v>-0.49</v>
      </c>
    </row>
    <row r="81" spans="2:4">
      <c r="B81" s="16">
        <v>0.06</v>
      </c>
      <c r="C81" s="16">
        <v>1.9</v>
      </c>
      <c r="D81" s="16">
        <v>-0.9</v>
      </c>
    </row>
    <row r="82" spans="2:4">
      <c r="B82" s="16">
        <v>0.93</v>
      </c>
      <c r="C82" s="16">
        <v>1.4</v>
      </c>
      <c r="D82" s="16">
        <v>-1.03</v>
      </c>
    </row>
    <row r="83" spans="2:4">
      <c r="B83" s="16">
        <v>0.84</v>
      </c>
      <c r="C83" s="16">
        <v>0.97</v>
      </c>
      <c r="D83" s="16">
        <v>-1.63</v>
      </c>
    </row>
    <row r="84" spans="2:4">
      <c r="B84" s="16">
        <v>-1.02</v>
      </c>
      <c r="C84" s="16">
        <v>0.38</v>
      </c>
      <c r="D84" s="16">
        <v>0.1</v>
      </c>
    </row>
    <row r="85" spans="2:4">
      <c r="B85" s="16">
        <v>-0.7</v>
      </c>
      <c r="C85" s="16">
        <v>-1.39</v>
      </c>
      <c r="D85" s="16">
        <v>1.1100000000000001</v>
      </c>
    </row>
    <row r="86" spans="2:4">
      <c r="B86" s="16">
        <v>-0.22</v>
      </c>
      <c r="C86" s="16">
        <v>-0.94</v>
      </c>
      <c r="D86" s="16">
        <v>2.35</v>
      </c>
    </row>
    <row r="87" spans="2:4">
      <c r="B87" s="16">
        <v>-0.6</v>
      </c>
      <c r="C87" s="16">
        <v>-0.08</v>
      </c>
      <c r="D87" s="16">
        <v>1.65</v>
      </c>
    </row>
    <row r="88" spans="2:4">
      <c r="B88" s="16">
        <v>0.37</v>
      </c>
      <c r="C88" s="16">
        <v>-0.39</v>
      </c>
      <c r="D88" s="16">
        <v>-0.05</v>
      </c>
    </row>
    <row r="89" spans="2:4">
      <c r="B89" s="16">
        <v>0.23</v>
      </c>
      <c r="C89" s="16">
        <v>0.34</v>
      </c>
      <c r="D89" s="16">
        <v>-0.27</v>
      </c>
    </row>
    <row r="90" spans="2:4">
      <c r="B90" s="16">
        <v>0.5</v>
      </c>
      <c r="C90" s="16">
        <v>0.34</v>
      </c>
      <c r="D90" s="16">
        <v>-0.97</v>
      </c>
    </row>
    <row r="91" spans="2:4">
      <c r="B91" s="16">
        <v>-0.16</v>
      </c>
      <c r="C91" s="16">
        <v>0.02</v>
      </c>
      <c r="D91" s="16">
        <v>-0.82</v>
      </c>
    </row>
    <row r="92" spans="2:4">
      <c r="B92" s="16">
        <v>-0.9</v>
      </c>
      <c r="C92" s="16">
        <v>0.72</v>
      </c>
      <c r="D92" s="16">
        <v>1.86</v>
      </c>
    </row>
    <row r="93" spans="2:4">
      <c r="B93" s="16">
        <v>-0.09</v>
      </c>
      <c r="C93" s="16">
        <v>-7.0000000000000007E-2</v>
      </c>
      <c r="D93" s="16">
        <v>0.8</v>
      </c>
    </row>
    <row r="94" spans="2:4">
      <c r="B94" s="16">
        <v>1.19</v>
      </c>
      <c r="C94" s="16">
        <v>0.27</v>
      </c>
      <c r="D94" s="16">
        <v>-1.3</v>
      </c>
    </row>
    <row r="95" spans="2:4">
      <c r="B95" s="16">
        <v>0.28000000000000003</v>
      </c>
      <c r="C95" s="16">
        <v>0</v>
      </c>
      <c r="D95" s="16">
        <v>-0.51</v>
      </c>
    </row>
    <row r="96" spans="2:4">
      <c r="B96" s="16">
        <v>0.72</v>
      </c>
      <c r="C96" s="16">
        <v>-0.18</v>
      </c>
      <c r="D96" s="16">
        <v>-1.56</v>
      </c>
    </row>
    <row r="97" spans="2:4">
      <c r="B97" s="16">
        <v>0.24</v>
      </c>
      <c r="C97" s="16">
        <v>-0.51</v>
      </c>
      <c r="D97" s="16">
        <v>-1.29</v>
      </c>
    </row>
    <row r="98" spans="2:4">
      <c r="B98" s="16">
        <v>-0.08</v>
      </c>
      <c r="C98" s="16">
        <v>7.0000000000000007E-2</v>
      </c>
      <c r="D98" s="16">
        <v>0.77</v>
      </c>
    </row>
    <row r="99" spans="2:4">
      <c r="B99" s="16">
        <v>-0.23</v>
      </c>
      <c r="C99" s="16">
        <v>0.43</v>
      </c>
      <c r="D99" s="16">
        <v>1.35</v>
      </c>
    </row>
    <row r="100" spans="2:4">
      <c r="B100" s="16">
        <v>-0.1</v>
      </c>
      <c r="C100" s="16">
        <v>-0.38</v>
      </c>
      <c r="D100" s="16">
        <v>1.26</v>
      </c>
    </row>
    <row r="101" spans="2:4">
      <c r="B101" s="16">
        <v>-0.06</v>
      </c>
      <c r="C101" s="16">
        <v>1.06</v>
      </c>
      <c r="D101" s="16">
        <v>-0.38</v>
      </c>
    </row>
    <row r="102" spans="2:4">
      <c r="B102" s="16">
        <v>-0.28000000000000003</v>
      </c>
      <c r="C102" s="16">
        <v>0.44</v>
      </c>
      <c r="D102" s="16">
        <v>-2.0699999999999998</v>
      </c>
    </row>
    <row r="103" spans="2:4">
      <c r="B103" s="16">
        <v>0.61</v>
      </c>
      <c r="C103" s="16">
        <v>0.32</v>
      </c>
      <c r="D103" s="16">
        <v>0.05</v>
      </c>
    </row>
    <row r="104" spans="2:4">
      <c r="B104" s="16">
        <v>-7.0000000000000007E-2</v>
      </c>
      <c r="C104" s="16">
        <v>0.17</v>
      </c>
      <c r="D104" s="16">
        <v>0.12</v>
      </c>
    </row>
    <row r="105" spans="2:4">
      <c r="B105" s="16">
        <v>-0.4</v>
      </c>
      <c r="C105" s="16">
        <v>-0.41</v>
      </c>
      <c r="D105" s="16">
        <v>0.5</v>
      </c>
    </row>
    <row r="106" spans="2:4">
      <c r="B106" s="16">
        <v>-0.01</v>
      </c>
      <c r="C106" s="16">
        <v>-0.96</v>
      </c>
      <c r="D106" s="16">
        <v>1.0900000000000001</v>
      </c>
    </row>
    <row r="107" spans="2:4">
      <c r="B107" s="16">
        <v>0.66</v>
      </c>
      <c r="C107" s="16">
        <v>-1.1100000000000001</v>
      </c>
      <c r="D107" s="16">
        <v>-0.33</v>
      </c>
    </row>
    <row r="108" spans="2:4">
      <c r="B108" s="16">
        <v>0.44</v>
      </c>
      <c r="C108" s="16">
        <v>-0.42</v>
      </c>
      <c r="D108" s="16">
        <v>-1.26</v>
      </c>
    </row>
    <row r="109" spans="2:4">
      <c r="B109" s="16">
        <v>0.37</v>
      </c>
      <c r="C109" s="16">
        <v>0.68</v>
      </c>
      <c r="D109" s="16">
        <v>0.44</v>
      </c>
    </row>
    <row r="110" spans="2:4">
      <c r="B110" s="16">
        <v>0.26</v>
      </c>
      <c r="C110" s="16">
        <v>-0.24</v>
      </c>
      <c r="D110" s="16">
        <v>0.28999999999999998</v>
      </c>
    </row>
    <row r="111" spans="2:4">
      <c r="B111" s="16">
        <v>-0.51</v>
      </c>
      <c r="C111" s="16">
        <v>0.72</v>
      </c>
      <c r="D111" s="16">
        <v>0.75</v>
      </c>
    </row>
    <row r="112" spans="2:4">
      <c r="B112" s="16">
        <v>-0.38</v>
      </c>
      <c r="C112" s="16">
        <v>-0.24</v>
      </c>
      <c r="D112" s="16">
        <v>0.19</v>
      </c>
    </row>
    <row r="113" spans="2:4">
      <c r="B113" s="16">
        <v>-0.24</v>
      </c>
      <c r="C113" s="16">
        <v>0.11</v>
      </c>
      <c r="D113" s="16">
        <v>-1.1499999999999999</v>
      </c>
    </row>
    <row r="114" spans="2:4">
      <c r="B114" s="16">
        <v>-0.21</v>
      </c>
      <c r="C114" s="16">
        <v>0.69</v>
      </c>
      <c r="D114" s="16">
        <v>-1.26</v>
      </c>
    </row>
    <row r="115" spans="2:4">
      <c r="B115" s="16">
        <v>-0.27</v>
      </c>
      <c r="C115" s="16">
        <v>0</v>
      </c>
      <c r="D115" s="16">
        <v>-0.54</v>
      </c>
    </row>
    <row r="116" spans="2:4">
      <c r="B116" s="16">
        <v>-0.72</v>
      </c>
      <c r="C116" s="16">
        <v>0.14000000000000001</v>
      </c>
      <c r="D116" s="16">
        <v>-0.35</v>
      </c>
    </row>
    <row r="117" spans="2:4">
      <c r="B117" s="16">
        <v>-0.37</v>
      </c>
      <c r="C117" s="16">
        <v>-0.42</v>
      </c>
      <c r="D117" s="16">
        <v>1.45</v>
      </c>
    </row>
    <row r="118" spans="2:4">
      <c r="B118" s="16">
        <v>0.18</v>
      </c>
      <c r="C118" s="16">
        <v>-0.62</v>
      </c>
      <c r="D118" s="16">
        <v>1.07</v>
      </c>
    </row>
    <row r="119" spans="2:4">
      <c r="B119" s="16">
        <v>0.59</v>
      </c>
      <c r="C119" s="16">
        <v>-1.02</v>
      </c>
      <c r="D119" s="16">
        <v>0.67</v>
      </c>
    </row>
    <row r="120" spans="2:4">
      <c r="B120" s="16">
        <v>0.42</v>
      </c>
      <c r="C120" s="16">
        <v>-0.61</v>
      </c>
      <c r="D120" s="16">
        <v>0.37</v>
      </c>
    </row>
    <row r="121" spans="2:4">
      <c r="B121" s="16">
        <v>-0.03</v>
      </c>
      <c r="C121" s="16">
        <v>-0.87</v>
      </c>
      <c r="D121" s="16">
        <v>-0.14000000000000001</v>
      </c>
    </row>
    <row r="122" spans="2:4">
      <c r="B122" s="16">
        <v>-0.19</v>
      </c>
      <c r="C122" s="16">
        <v>0.28999999999999998</v>
      </c>
      <c r="D122" s="16">
        <v>-0.37</v>
      </c>
    </row>
    <row r="123" spans="2:4">
      <c r="B123" s="16">
        <v>-0.01</v>
      </c>
      <c r="C123" s="16">
        <v>0.31</v>
      </c>
      <c r="D123" s="16">
        <v>-0.75</v>
      </c>
    </row>
    <row r="124" spans="2:4">
      <c r="B124" s="16">
        <v>-0.27</v>
      </c>
      <c r="C124" s="16">
        <v>0.67</v>
      </c>
      <c r="D124" s="16">
        <v>-1.1599999999999999</v>
      </c>
    </row>
    <row r="125" spans="2:4">
      <c r="B125" s="16">
        <v>0.18</v>
      </c>
      <c r="C125" s="16">
        <v>0.9</v>
      </c>
      <c r="D125" s="16">
        <v>-1.65</v>
      </c>
    </row>
    <row r="126" spans="2:4">
      <c r="B126" s="16">
        <v>0.56999999999999995</v>
      </c>
      <c r="C126" s="16">
        <v>-0.04</v>
      </c>
      <c r="D126" s="16">
        <v>-2.09</v>
      </c>
    </row>
    <row r="127" spans="2:4">
      <c r="B127" s="16">
        <v>-0.11</v>
      </c>
      <c r="C127" s="16">
        <v>0.14000000000000001</v>
      </c>
      <c r="D127" s="16">
        <v>-2.6</v>
      </c>
    </row>
    <row r="128" spans="2:4">
      <c r="B128" s="16">
        <v>-0.24</v>
      </c>
      <c r="C128" s="16">
        <v>1.29</v>
      </c>
      <c r="D128" s="16">
        <v>-1.03</v>
      </c>
    </row>
    <row r="129" spans="2:4">
      <c r="B129" s="16">
        <v>-0.36</v>
      </c>
      <c r="C129" s="16">
        <v>0.42</v>
      </c>
      <c r="D129" s="16">
        <v>1.1599999999999999</v>
      </c>
    </row>
    <row r="130" spans="2:4">
      <c r="B130" s="16">
        <v>-0.1</v>
      </c>
      <c r="C130" s="16">
        <v>-0.64</v>
      </c>
      <c r="D130" s="16">
        <v>4.34</v>
      </c>
    </row>
    <row r="131" spans="2:4">
      <c r="B131" s="16">
        <v>0.57999999999999996</v>
      </c>
      <c r="C131" s="16">
        <v>-1.4</v>
      </c>
      <c r="D131" s="16">
        <v>2.33</v>
      </c>
    </row>
    <row r="132" spans="2:4">
      <c r="B132" s="16">
        <v>0.38</v>
      </c>
      <c r="C132" s="16">
        <v>-0.72</v>
      </c>
      <c r="D132" s="16">
        <v>0.69</v>
      </c>
    </row>
    <row r="133" spans="2:4">
      <c r="B133" s="16">
        <v>-0.22</v>
      </c>
      <c r="C133" s="16">
        <v>-0.53</v>
      </c>
      <c r="D133" s="16">
        <v>0.73</v>
      </c>
    </row>
    <row r="134" spans="2:4">
      <c r="B134" s="16">
        <v>-0.56000000000000005</v>
      </c>
      <c r="C134" s="16">
        <v>0.92</v>
      </c>
      <c r="D134" s="16">
        <v>0.75</v>
      </c>
    </row>
    <row r="135" spans="2:4">
      <c r="B135" s="16">
        <v>-0.51</v>
      </c>
      <c r="C135" s="16">
        <v>0.84</v>
      </c>
      <c r="D135" s="16">
        <v>0.44</v>
      </c>
    </row>
    <row r="136" spans="2:4">
      <c r="B136" s="16">
        <v>-0.56999999999999995</v>
      </c>
      <c r="C136" s="16">
        <v>0.53</v>
      </c>
      <c r="D136" s="16">
        <v>0.65</v>
      </c>
    </row>
    <row r="137" spans="2:4">
      <c r="B137" s="16">
        <v>0.1</v>
      </c>
      <c r="C137" s="16">
        <v>-0.37</v>
      </c>
      <c r="D137" s="16">
        <v>0.71</v>
      </c>
    </row>
    <row r="138" spans="2:4">
      <c r="B138" s="16">
        <v>0.12</v>
      </c>
      <c r="C138" s="16">
        <v>-0.28000000000000003</v>
      </c>
      <c r="D138" s="16">
        <v>-0.79</v>
      </c>
    </row>
    <row r="139" spans="2:4">
      <c r="B139" s="16">
        <v>0.32</v>
      </c>
      <c r="C139" s="16">
        <v>-0.08</v>
      </c>
      <c r="D139" s="16">
        <v>-0.82</v>
      </c>
    </row>
    <row r="140" spans="2:4">
      <c r="B140" s="16">
        <v>0.69</v>
      </c>
      <c r="C140" s="16">
        <v>-0.3</v>
      </c>
      <c r="D140" s="16">
        <v>-0.43</v>
      </c>
    </row>
    <row r="141" spans="2:4">
      <c r="B141" s="16">
        <v>0.01</v>
      </c>
      <c r="C141" s="16">
        <v>0.39</v>
      </c>
      <c r="D141" s="16">
        <v>-0.55000000000000004</v>
      </c>
    </row>
    <row r="142" spans="2:4">
      <c r="B142" s="16">
        <v>-0.27</v>
      </c>
      <c r="C142" s="16">
        <v>0.5</v>
      </c>
      <c r="D142" s="16">
        <v>-1.32</v>
      </c>
    </row>
    <row r="143" spans="2:4">
      <c r="B143" s="16">
        <v>-0.52</v>
      </c>
      <c r="C143" s="16">
        <v>0.02</v>
      </c>
      <c r="D143" s="16">
        <v>-1.54</v>
      </c>
    </row>
    <row r="144" spans="2:4">
      <c r="B144" s="16">
        <v>-0.28999999999999998</v>
      </c>
      <c r="C144" s="16">
        <v>-0.53</v>
      </c>
      <c r="D144" s="16">
        <v>0.41</v>
      </c>
    </row>
    <row r="145" spans="2:4">
      <c r="B145" s="16">
        <v>0.18</v>
      </c>
      <c r="C145" s="16">
        <v>0.18</v>
      </c>
      <c r="D145" s="16">
        <v>1.01</v>
      </c>
    </row>
    <row r="146" spans="2:4">
      <c r="B146" s="16">
        <v>-7.0000000000000007E-2</v>
      </c>
      <c r="C146" s="16">
        <v>0.36</v>
      </c>
      <c r="D146" s="16">
        <v>0.78</v>
      </c>
    </row>
    <row r="147" spans="2:4">
      <c r="B147" s="16">
        <v>0.73</v>
      </c>
      <c r="C147" s="16">
        <v>0.76</v>
      </c>
      <c r="D147" s="16">
        <v>-0.67</v>
      </c>
    </row>
    <row r="148" spans="2:4">
      <c r="B148" s="16">
        <v>1.02</v>
      </c>
      <c r="C148" s="16">
        <v>-0.19</v>
      </c>
      <c r="D148" s="16">
        <v>0.71</v>
      </c>
    </row>
    <row r="149" spans="2:4">
      <c r="B149" s="16">
        <v>-0.7</v>
      </c>
      <c r="C149" s="16">
        <v>-0.21</v>
      </c>
      <c r="D149" s="16">
        <v>0.14000000000000001</v>
      </c>
    </row>
    <row r="150" spans="2:4">
      <c r="B150" s="16">
        <v>-0.2</v>
      </c>
      <c r="C150" s="16">
        <v>-1.04</v>
      </c>
      <c r="D150" s="16">
        <v>0.5</v>
      </c>
    </row>
    <row r="151" spans="2:4">
      <c r="B151" s="16">
        <v>-0.91</v>
      </c>
      <c r="C151" s="16">
        <v>-0.39</v>
      </c>
      <c r="D151" s="16">
        <v>0.27</v>
      </c>
    </row>
    <row r="152" spans="2:4">
      <c r="B152" s="16">
        <v>-0.04</v>
      </c>
      <c r="C152" s="16">
        <v>-0.41</v>
      </c>
      <c r="D152" s="16">
        <v>0.37</v>
      </c>
    </row>
    <row r="153" spans="2:4">
      <c r="B153" s="16">
        <v>0.42</v>
      </c>
      <c r="C153" s="16">
        <v>0.92</v>
      </c>
      <c r="D153" s="16">
        <v>-0.55000000000000004</v>
      </c>
    </row>
    <row r="154" spans="2:4">
      <c r="B154" s="16">
        <v>-0.42</v>
      </c>
      <c r="C154" s="16">
        <v>1</v>
      </c>
      <c r="D154" s="16">
        <v>0.26</v>
      </c>
    </row>
    <row r="155" spans="2:4">
      <c r="B155" s="16">
        <v>0.28000000000000003</v>
      </c>
      <c r="C155" s="16">
        <v>-0.71</v>
      </c>
      <c r="D155" s="16">
        <v>-0.5</v>
      </c>
    </row>
    <row r="156" spans="2:4">
      <c r="B156" s="16">
        <v>0.26</v>
      </c>
      <c r="C156" s="16">
        <v>1.03</v>
      </c>
      <c r="D156" s="16">
        <v>-1.35</v>
      </c>
    </row>
    <row r="157" spans="2:4">
      <c r="B157" s="16">
        <v>0.64</v>
      </c>
      <c r="C157" s="16">
        <v>-0.4</v>
      </c>
      <c r="D157" s="16">
        <v>-1.39</v>
      </c>
    </row>
    <row r="158" spans="2:4">
      <c r="B158" s="16">
        <v>0.12</v>
      </c>
      <c r="C158" s="16">
        <v>-0.61</v>
      </c>
      <c r="D158" s="16">
        <v>-0.53</v>
      </c>
    </row>
    <row r="159" spans="2:4">
      <c r="B159" s="16">
        <v>0.28000000000000003</v>
      </c>
      <c r="C159" s="16">
        <v>0.33</v>
      </c>
      <c r="D159" s="16">
        <v>0.46</v>
      </c>
    </row>
    <row r="160" spans="2:4">
      <c r="B160" s="16">
        <v>0.06</v>
      </c>
      <c r="C160" s="16">
        <v>-0.73</v>
      </c>
      <c r="D160" s="16">
        <v>1.78</v>
      </c>
    </row>
    <row r="161" spans="2:4">
      <c r="B161" s="16">
        <v>0.1</v>
      </c>
      <c r="C161" s="16">
        <v>-0.99</v>
      </c>
      <c r="D161" s="16">
        <v>1.54</v>
      </c>
    </row>
    <row r="162" spans="2:4">
      <c r="B162" s="16">
        <v>0.02</v>
      </c>
      <c r="C162" s="16">
        <v>-0.09</v>
      </c>
      <c r="D162" s="16">
        <v>0.74</v>
      </c>
    </row>
    <row r="163" spans="2:4">
      <c r="B163" s="16">
        <v>-0.28000000000000003</v>
      </c>
      <c r="C163" s="16">
        <v>0.03</v>
      </c>
      <c r="D163" s="16">
        <v>0.21</v>
      </c>
    </row>
    <row r="164" spans="2:4">
      <c r="B164" s="16">
        <v>-0.47</v>
      </c>
      <c r="C164" s="16">
        <v>0.06</v>
      </c>
      <c r="D164" s="16">
        <v>-1.24</v>
      </c>
    </row>
    <row r="165" spans="2:4">
      <c r="B165" s="16">
        <v>0.02</v>
      </c>
      <c r="C165" s="16">
        <v>0.3</v>
      </c>
      <c r="D165" s="16">
        <v>-1.1399999999999999</v>
      </c>
    </row>
    <row r="166" spans="2:4">
      <c r="B166" s="16">
        <v>-0.26</v>
      </c>
      <c r="C166" s="16">
        <v>-0.46</v>
      </c>
      <c r="D166" s="16">
        <v>0.72</v>
      </c>
    </row>
    <row r="167" spans="2:4">
      <c r="B167" s="16">
        <v>-0.56000000000000005</v>
      </c>
      <c r="C167" s="16">
        <v>-0.47</v>
      </c>
      <c r="D167" s="16">
        <v>0.06</v>
      </c>
    </row>
    <row r="168" spans="2:4">
      <c r="B168" s="16">
        <v>0.37</v>
      </c>
      <c r="C168" s="16">
        <v>-0.01</v>
      </c>
      <c r="D168" s="16">
        <v>0.26</v>
      </c>
    </row>
    <row r="169" spans="2:4">
      <c r="B169" s="16">
        <v>0.04</v>
      </c>
      <c r="C169" s="16">
        <v>0.28999999999999998</v>
      </c>
      <c r="D169" s="16">
        <v>1.82</v>
      </c>
    </row>
    <row r="170" spans="2:4">
      <c r="B170" s="16">
        <v>0.23</v>
      </c>
      <c r="C170" s="16">
        <v>0.61</v>
      </c>
      <c r="D170" s="16">
        <v>0.05</v>
      </c>
    </row>
    <row r="171" spans="2:4">
      <c r="B171" s="16">
        <v>-1.1200000000000001</v>
      </c>
      <c r="C171" s="16">
        <v>0.2</v>
      </c>
      <c r="D171" s="16">
        <v>-0.95</v>
      </c>
    </row>
    <row r="172" spans="2:4">
      <c r="B172" s="16">
        <v>-1.23</v>
      </c>
      <c r="C172" s="16">
        <v>0.66</v>
      </c>
      <c r="D172" s="16">
        <v>-1.6</v>
      </c>
    </row>
    <row r="173" spans="2:4">
      <c r="B173" s="16">
        <v>-0.33</v>
      </c>
      <c r="C173" s="16">
        <v>0.42</v>
      </c>
      <c r="D173" s="16">
        <v>-1.23</v>
      </c>
    </row>
    <row r="174" spans="2:4">
      <c r="B174" s="16">
        <v>1.63</v>
      </c>
      <c r="C174" s="16">
        <v>0.87</v>
      </c>
      <c r="D174" s="16">
        <v>-0.36</v>
      </c>
    </row>
    <row r="175" spans="2:4">
      <c r="B175" s="16">
        <v>1.54</v>
      </c>
      <c r="C175" s="16">
        <v>-0.86</v>
      </c>
      <c r="D175" s="16">
        <v>-0.71</v>
      </c>
    </row>
    <row r="176" spans="2:4">
      <c r="B176" s="16">
        <v>0.24</v>
      </c>
      <c r="C176" s="16">
        <v>-0.09</v>
      </c>
      <c r="D176" s="16">
        <v>0.48</v>
      </c>
    </row>
    <row r="177" spans="2:4">
      <c r="B177" s="16">
        <v>-1.37</v>
      </c>
      <c r="C177" s="16">
        <v>0.04</v>
      </c>
      <c r="D177" s="16">
        <v>0.96</v>
      </c>
    </row>
    <row r="178" spans="2:4">
      <c r="B178" s="16">
        <v>-1.88</v>
      </c>
      <c r="C178" s="16">
        <v>0.23</v>
      </c>
      <c r="D178" s="16">
        <v>1.17</v>
      </c>
    </row>
    <row r="179" spans="2:4">
      <c r="B179" s="16">
        <v>-1.51</v>
      </c>
      <c r="C179" s="16">
        <v>0.93</v>
      </c>
      <c r="D179" s="16">
        <v>-0.28000000000000003</v>
      </c>
    </row>
    <row r="180" spans="2:4">
      <c r="B180" s="16">
        <v>-0.44</v>
      </c>
      <c r="C180" s="16">
        <v>0.12</v>
      </c>
      <c r="D180" s="16">
        <v>-0.27</v>
      </c>
    </row>
    <row r="181" spans="2:4">
      <c r="B181" s="16">
        <v>-0.17</v>
      </c>
      <c r="C181" s="16">
        <v>-0.52</v>
      </c>
      <c r="D181" s="16">
        <v>0.57999999999999996</v>
      </c>
    </row>
    <row r="182" spans="2:4">
      <c r="B182" s="16">
        <v>-0.13</v>
      </c>
      <c r="C182" s="16">
        <v>-0.02</v>
      </c>
      <c r="D182" s="16">
        <v>0.51</v>
      </c>
    </row>
    <row r="183" spans="2:4">
      <c r="B183" s="16">
        <v>1.37</v>
      </c>
      <c r="C183" s="16">
        <v>-0.37</v>
      </c>
      <c r="D183" s="16">
        <v>-0.22</v>
      </c>
    </row>
    <row r="184" spans="2:4">
      <c r="B184" s="16">
        <v>1.8</v>
      </c>
      <c r="C184" s="16">
        <v>-0.97</v>
      </c>
      <c r="D184" s="16">
        <v>-0.27</v>
      </c>
    </row>
    <row r="185" spans="2:4">
      <c r="B185" s="16">
        <v>2.38</v>
      </c>
      <c r="C185" s="16">
        <v>-0.12</v>
      </c>
      <c r="D185" s="16">
        <v>-0.32</v>
      </c>
    </row>
    <row r="186" spans="2:4">
      <c r="B186" s="16">
        <v>1.62</v>
      </c>
      <c r="C186" s="16">
        <v>-0.82</v>
      </c>
      <c r="D186" s="16">
        <v>-0.12</v>
      </c>
    </row>
    <row r="187" spans="2:4">
      <c r="B187" s="16">
        <v>0.31</v>
      </c>
      <c r="C187" s="16">
        <v>-0.51</v>
      </c>
      <c r="D187" s="16">
        <v>-0.34</v>
      </c>
    </row>
    <row r="188" spans="2:4">
      <c r="B188" s="16">
        <v>-0.39</v>
      </c>
      <c r="C188" s="16">
        <v>0.39</v>
      </c>
      <c r="D188" s="16">
        <v>0.11</v>
      </c>
    </row>
    <row r="189" spans="2:4">
      <c r="B189" s="16">
        <v>-0.33</v>
      </c>
      <c r="C189" s="16">
        <v>1.43</v>
      </c>
      <c r="D189" s="16">
        <v>-0.61</v>
      </c>
    </row>
    <row r="190" spans="2:4">
      <c r="B190" s="16">
        <v>-7.0000000000000007E-2</v>
      </c>
      <c r="C190" s="16">
        <v>1.01</v>
      </c>
      <c r="D190" s="16">
        <v>0.21</v>
      </c>
    </row>
    <row r="191" spans="2:4">
      <c r="B191" s="16">
        <v>-0.8</v>
      </c>
      <c r="C191" s="16">
        <v>0.23</v>
      </c>
      <c r="D191" s="16">
        <v>1.49</v>
      </c>
    </row>
    <row r="192" spans="2:4">
      <c r="B192" s="16">
        <v>-0.89</v>
      </c>
      <c r="C192" s="16">
        <v>-1.24</v>
      </c>
      <c r="D192" s="16">
        <v>-0.14000000000000001</v>
      </c>
    </row>
    <row r="193" spans="2:4">
      <c r="B193" s="16">
        <v>-0.22</v>
      </c>
      <c r="C193" s="16">
        <v>0.28999999999999998</v>
      </c>
      <c r="D193" s="16">
        <v>0.36</v>
      </c>
    </row>
    <row r="194" spans="2:4">
      <c r="B194" s="16">
        <v>-0.12</v>
      </c>
      <c r="C194" s="16">
        <v>-0.89</v>
      </c>
      <c r="D194" s="16">
        <v>-0.21</v>
      </c>
    </row>
    <row r="195" spans="2:4">
      <c r="B195" s="16">
        <v>0.48</v>
      </c>
      <c r="C195" s="16">
        <v>-0.97</v>
      </c>
      <c r="D195" s="16">
        <v>-0.95</v>
      </c>
    </row>
    <row r="196" spans="2:4">
      <c r="B196" s="16">
        <v>-0.14000000000000001</v>
      </c>
      <c r="C196" s="16">
        <v>0.33</v>
      </c>
      <c r="D196" s="16">
        <v>0.73</v>
      </c>
    </row>
    <row r="197" spans="2:4">
      <c r="B197" s="16">
        <v>1.24</v>
      </c>
      <c r="C197" s="16">
        <v>0.14000000000000001</v>
      </c>
      <c r="D197" s="16">
        <v>-0.01</v>
      </c>
    </row>
    <row r="198" spans="2:4">
      <c r="B198" s="16">
        <v>0.96</v>
      </c>
      <c r="C198" s="16">
        <v>1.68</v>
      </c>
      <c r="D198" s="16">
        <v>-0.17</v>
      </c>
    </row>
    <row r="199" spans="2:4">
      <c r="B199" s="16">
        <v>7.0000000000000007E-2</v>
      </c>
      <c r="C199" s="16">
        <v>1.33</v>
      </c>
      <c r="D199" s="16">
        <v>-0.65</v>
      </c>
    </row>
    <row r="200" spans="2:4">
      <c r="B200" s="16">
        <v>-0.52</v>
      </c>
      <c r="C200" s="16">
        <v>0.03</v>
      </c>
      <c r="D200" s="16">
        <v>0.18</v>
      </c>
    </row>
    <row r="201" spans="2:4">
      <c r="B201" s="16">
        <v>-0.77</v>
      </c>
      <c r="C201" s="16">
        <v>-0.22</v>
      </c>
      <c r="D201" s="16">
        <v>-0.11</v>
      </c>
    </row>
    <row r="202" spans="2:4">
      <c r="B202" s="16">
        <v>-0.84</v>
      </c>
      <c r="C202" s="16">
        <v>-0.37</v>
      </c>
      <c r="D202" s="16">
        <v>-1.61</v>
      </c>
    </row>
    <row r="203" spans="2:4">
      <c r="B203" s="16">
        <v>0.31</v>
      </c>
      <c r="C203" s="16">
        <v>-0.36</v>
      </c>
      <c r="D203" s="16">
        <v>-2.8</v>
      </c>
    </row>
    <row r="204" spans="2:4">
      <c r="B204" s="16">
        <v>0</v>
      </c>
      <c r="C204" s="16">
        <v>-0.34</v>
      </c>
      <c r="D204" s="16">
        <v>-1.7</v>
      </c>
    </row>
    <row r="205" spans="2:4">
      <c r="B205" s="16">
        <v>-0.18</v>
      </c>
      <c r="C205" s="16">
        <v>-0.09</v>
      </c>
      <c r="D205" s="16">
        <v>0.84</v>
      </c>
    </row>
    <row r="206" spans="2:4">
      <c r="B206" s="16">
        <v>-0.28000000000000003</v>
      </c>
      <c r="C206" s="16">
        <v>-0.21</v>
      </c>
      <c r="D206" s="16">
        <v>0.47</v>
      </c>
    </row>
    <row r="207" spans="2:4">
      <c r="B207" s="16">
        <v>0.57999999999999996</v>
      </c>
      <c r="C207" s="16">
        <v>-0.21</v>
      </c>
      <c r="D207" s="16">
        <v>1.52</v>
      </c>
    </row>
    <row r="208" spans="2:4">
      <c r="B208" s="16">
        <v>0.01</v>
      </c>
      <c r="C208" s="16">
        <v>-0.8</v>
      </c>
      <c r="D208" s="16">
        <v>2.27</v>
      </c>
    </row>
    <row r="209" spans="2:4">
      <c r="B209" s="16">
        <v>-0.56000000000000005</v>
      </c>
      <c r="C209" s="16">
        <v>-1.01</v>
      </c>
      <c r="D209" s="16">
        <v>0.99</v>
      </c>
    </row>
    <row r="210" spans="2:4">
      <c r="B210" s="16">
        <v>-1.87</v>
      </c>
      <c r="C210" s="16">
        <v>0.06</v>
      </c>
      <c r="D210" s="16">
        <v>-0.05</v>
      </c>
    </row>
    <row r="211" spans="2:4">
      <c r="B211" s="16">
        <v>-0.33</v>
      </c>
      <c r="C211" s="16">
        <v>0.28000000000000003</v>
      </c>
      <c r="D211" s="16">
        <v>-0.26</v>
      </c>
    </row>
    <row r="212" spans="2:4">
      <c r="B212" s="16">
        <v>0.73</v>
      </c>
      <c r="C212" s="16">
        <v>1.46</v>
      </c>
    </row>
    <row r="213" spans="2:4">
      <c r="B213" s="16">
        <v>2.0099999999999998</v>
      </c>
      <c r="C213" s="16">
        <v>0.89</v>
      </c>
    </row>
    <row r="214" spans="2:4">
      <c r="B214" s="16">
        <v>0.26</v>
      </c>
      <c r="C214" s="16">
        <v>-1.1100000000000001</v>
      </c>
    </row>
    <row r="215" spans="2:4">
      <c r="B215" s="16">
        <v>0.3</v>
      </c>
      <c r="C215" s="16">
        <v>-1.19</v>
      </c>
    </row>
    <row r="216" spans="2:4">
      <c r="B216" s="16">
        <v>-0.13</v>
      </c>
      <c r="C216" s="16">
        <v>-1.03</v>
      </c>
    </row>
    <row r="217" spans="2:4">
      <c r="B217" s="16">
        <v>-0.74</v>
      </c>
      <c r="C217" s="16">
        <v>0.56999999999999995</v>
      </c>
    </row>
    <row r="218" spans="2:4">
      <c r="B218" s="16">
        <v>-0.59</v>
      </c>
      <c r="C218" s="16">
        <v>0.6</v>
      </c>
    </row>
    <row r="219" spans="2:4">
      <c r="B219" s="16">
        <v>-0.98</v>
      </c>
      <c r="C219" s="16">
        <v>0.18</v>
      </c>
    </row>
    <row r="220" spans="2:4">
      <c r="B220" s="16">
        <v>0.37</v>
      </c>
      <c r="C220" s="16">
        <v>-0.37</v>
      </c>
    </row>
    <row r="221" spans="2:4">
      <c r="B221" s="16">
        <v>0.13</v>
      </c>
      <c r="C221" s="16">
        <v>0.14000000000000001</v>
      </c>
    </row>
    <row r="222" spans="2:4">
      <c r="B222" s="16">
        <v>-0.51</v>
      </c>
      <c r="C222" s="16">
        <v>0.31</v>
      </c>
    </row>
    <row r="223" spans="2:4">
      <c r="B223" s="16">
        <v>-0.42</v>
      </c>
      <c r="C223" s="16">
        <v>-0.06</v>
      </c>
    </row>
    <row r="224" spans="2:4">
      <c r="B224" s="16">
        <v>-0.11</v>
      </c>
      <c r="C224" s="16">
        <v>1.1399999999999999</v>
      </c>
    </row>
    <row r="225" spans="2:3">
      <c r="B225" s="16">
        <v>-0.08</v>
      </c>
      <c r="C225" s="16">
        <v>0.16</v>
      </c>
    </row>
    <row r="226" spans="2:3">
      <c r="B226" s="16">
        <v>0.73</v>
      </c>
      <c r="C226" s="16">
        <v>0.57999999999999996</v>
      </c>
    </row>
    <row r="227" spans="2:3">
      <c r="B227" s="16">
        <v>-0.16</v>
      </c>
      <c r="C227" s="16">
        <v>0.27</v>
      </c>
    </row>
    <row r="228" spans="2:3">
      <c r="B228" s="16">
        <v>-0.26</v>
      </c>
      <c r="C228" s="16">
        <v>-0.37</v>
      </c>
    </row>
    <row r="229" spans="2:3">
      <c r="B229" s="16">
        <v>-0.38</v>
      </c>
      <c r="C229" s="16">
        <v>-1.28</v>
      </c>
    </row>
    <row r="230" spans="2:3">
      <c r="B230" s="16">
        <v>0.01</v>
      </c>
      <c r="C230" s="16">
        <v>-0.54</v>
      </c>
    </row>
    <row r="231" spans="2:3">
      <c r="B231" s="16">
        <v>0.03</v>
      </c>
      <c r="C231" s="16">
        <v>0.01</v>
      </c>
    </row>
    <row r="232" spans="2:3">
      <c r="B232" s="16">
        <v>-0.92</v>
      </c>
      <c r="C232" s="16">
        <v>-0.16</v>
      </c>
    </row>
    <row r="233" spans="2:3">
      <c r="B233" s="16">
        <v>-0.42</v>
      </c>
      <c r="C233" s="16">
        <v>-0.06</v>
      </c>
    </row>
    <row r="234" spans="2:3">
      <c r="B234" s="16">
        <v>1.31</v>
      </c>
      <c r="C234" s="16">
        <v>0.1</v>
      </c>
    </row>
    <row r="235" spans="2:3">
      <c r="B235" s="16">
        <v>2.1</v>
      </c>
      <c r="C235" s="16">
        <v>1.08</v>
      </c>
    </row>
    <row r="236" spans="2:3">
      <c r="B236" s="16">
        <v>1.32</v>
      </c>
      <c r="C236" s="16">
        <v>0.94</v>
      </c>
    </row>
    <row r="237" spans="2:3">
      <c r="B237" s="16">
        <v>0.09</v>
      </c>
      <c r="C237" s="16">
        <v>-0.26</v>
      </c>
    </row>
    <row r="238" spans="2:3">
      <c r="B238" s="16">
        <v>-0.7</v>
      </c>
      <c r="C238" s="16">
        <v>0</v>
      </c>
    </row>
    <row r="239" spans="2:3">
      <c r="B239" s="16">
        <v>-0.93</v>
      </c>
      <c r="C239" s="16">
        <v>-0.25</v>
      </c>
    </row>
    <row r="240" spans="2:3">
      <c r="B240" s="16">
        <v>0.75</v>
      </c>
      <c r="C240" s="16">
        <v>-0.26</v>
      </c>
    </row>
    <row r="241" spans="2:3">
      <c r="B241" s="16">
        <v>0.27</v>
      </c>
      <c r="C241" s="16">
        <v>-0.43</v>
      </c>
    </row>
    <row r="242" spans="2:3">
      <c r="B242" s="16">
        <v>-0.83</v>
      </c>
      <c r="C242" s="16">
        <v>0.23</v>
      </c>
    </row>
    <row r="243" spans="2:3">
      <c r="B243" s="16">
        <v>0.83</v>
      </c>
      <c r="C243" s="16">
        <v>-0.3</v>
      </c>
    </row>
    <row r="244" spans="2:3">
      <c r="B244" s="16">
        <v>-0.86</v>
      </c>
      <c r="C244" s="16">
        <v>0.41</v>
      </c>
    </row>
    <row r="245" spans="2:3">
      <c r="B245" s="16">
        <v>0.18</v>
      </c>
      <c r="C245" s="16">
        <v>-0.22</v>
      </c>
    </row>
    <row r="246" spans="2:3">
      <c r="B246" s="16">
        <v>0.48</v>
      </c>
      <c r="C246" s="16">
        <v>-0.78</v>
      </c>
    </row>
    <row r="247" spans="2:3">
      <c r="B247" s="16">
        <v>-0.36</v>
      </c>
      <c r="C247" s="16">
        <v>0.69</v>
      </c>
    </row>
    <row r="248" spans="2:3">
      <c r="B248" s="16">
        <v>-7.0000000000000007E-2</v>
      </c>
      <c r="C248" s="16">
        <v>0</v>
      </c>
    </row>
    <row r="249" spans="2:3">
      <c r="B249" s="16">
        <v>0.42</v>
      </c>
      <c r="C249" s="16">
        <v>0.56000000000000005</v>
      </c>
    </row>
    <row r="250" spans="2:3">
      <c r="B250" s="16">
        <v>-0.66</v>
      </c>
      <c r="C250" s="16">
        <v>-0.37</v>
      </c>
    </row>
    <row r="251" spans="2:3">
      <c r="B251" s="16">
        <v>-0.49</v>
      </c>
      <c r="C251" s="16">
        <v>-0.39</v>
      </c>
    </row>
    <row r="252" spans="2:3">
      <c r="B252" s="16">
        <v>0.72</v>
      </c>
      <c r="C252" s="16">
        <v>-0.23</v>
      </c>
    </row>
    <row r="253" spans="2:3">
      <c r="B253" s="16">
        <v>-0.12</v>
      </c>
      <c r="C253" s="16">
        <v>-0.04</v>
      </c>
    </row>
    <row r="254" spans="2:3">
      <c r="B254" s="16">
        <v>-0.41</v>
      </c>
      <c r="C254" s="16">
        <v>0.17</v>
      </c>
    </row>
    <row r="255" spans="2:3">
      <c r="B255" s="16">
        <v>0.17</v>
      </c>
      <c r="C255" s="16">
        <v>0.54</v>
      </c>
    </row>
    <row r="256" spans="2:3">
      <c r="B256" s="16">
        <v>-0.24</v>
      </c>
      <c r="C256" s="16">
        <v>0.39</v>
      </c>
    </row>
    <row r="257" spans="2:3">
      <c r="B257" s="16">
        <v>0.57999999999999996</v>
      </c>
      <c r="C257" s="16">
        <v>0.23</v>
      </c>
    </row>
    <row r="258" spans="2:3">
      <c r="B258" s="16">
        <v>0.47</v>
      </c>
      <c r="C258" s="16">
        <v>-0.5</v>
      </c>
    </row>
    <row r="259" spans="2:3">
      <c r="B259" s="16">
        <v>-0.72</v>
      </c>
      <c r="C259" s="16">
        <v>-1.1599999999999999</v>
      </c>
    </row>
    <row r="260" spans="2:3">
      <c r="B260" s="16">
        <v>-0.93</v>
      </c>
      <c r="C260" s="16">
        <v>-0.94</v>
      </c>
    </row>
    <row r="261" spans="2:3">
      <c r="B261" s="16">
        <v>-1.18</v>
      </c>
      <c r="C261" s="16">
        <v>-0.08</v>
      </c>
    </row>
    <row r="262" spans="2:3">
      <c r="B262" s="16">
        <v>-0.1</v>
      </c>
      <c r="C262" s="16">
        <v>0.87</v>
      </c>
    </row>
    <row r="263" spans="2:3">
      <c r="B263" s="16">
        <v>0.81</v>
      </c>
      <c r="C263" s="16">
        <v>0.27</v>
      </c>
    </row>
    <row r="264" spans="2:3">
      <c r="B264" s="16">
        <v>0.24</v>
      </c>
      <c r="C264" s="16">
        <v>1.64</v>
      </c>
    </row>
    <row r="265" spans="2:3">
      <c r="B265" s="16">
        <v>-0.57999999999999996</v>
      </c>
      <c r="C265" s="16">
        <v>0.8</v>
      </c>
    </row>
    <row r="266" spans="2:3">
      <c r="B266" s="16">
        <v>-0.67</v>
      </c>
      <c r="C266" s="16">
        <v>-0.83</v>
      </c>
    </row>
    <row r="267" spans="2:3">
      <c r="B267" s="16">
        <v>0.52</v>
      </c>
      <c r="C267" s="16">
        <v>-0.9</v>
      </c>
    </row>
    <row r="268" spans="2:3">
      <c r="B268" s="16">
        <v>7.0000000000000007E-2</v>
      </c>
      <c r="C268" s="16">
        <v>-0.37</v>
      </c>
    </row>
    <row r="269" spans="2:3">
      <c r="B269" s="16">
        <v>2.0699999999999998</v>
      </c>
      <c r="C269" s="16">
        <v>0.52</v>
      </c>
    </row>
    <row r="270" spans="2:3">
      <c r="B270" s="16">
        <v>0.67</v>
      </c>
      <c r="C270" s="16">
        <v>-0.06</v>
      </c>
    </row>
    <row r="271" spans="2:3">
      <c r="B271" s="16">
        <v>-0.64</v>
      </c>
      <c r="C271" s="16">
        <v>0.43</v>
      </c>
    </row>
    <row r="272" spans="2:3">
      <c r="B272" s="16">
        <v>0.24</v>
      </c>
      <c r="C272" s="16">
        <v>0.81</v>
      </c>
    </row>
    <row r="273" spans="2:3">
      <c r="B273" s="16">
        <v>0.73</v>
      </c>
      <c r="C273" s="16">
        <v>0.14000000000000001</v>
      </c>
    </row>
    <row r="274" spans="2:3">
      <c r="B274" s="16">
        <v>0.16</v>
      </c>
      <c r="C274" s="16">
        <v>-0.79</v>
      </c>
    </row>
    <row r="275" spans="2:3">
      <c r="B275" s="16">
        <v>0.04</v>
      </c>
      <c r="C275" s="16">
        <v>-1.26</v>
      </c>
    </row>
    <row r="276" spans="2:3">
      <c r="B276" s="16">
        <v>-0.12</v>
      </c>
      <c r="C276" s="16">
        <v>-0.47</v>
      </c>
    </row>
    <row r="277" spans="2:3">
      <c r="B277" s="16">
        <v>-1.21</v>
      </c>
      <c r="C277" s="16">
        <v>-0.35</v>
      </c>
    </row>
    <row r="278" spans="2:3">
      <c r="B278" s="16">
        <v>-0.75</v>
      </c>
      <c r="C278" s="16">
        <v>0.96</v>
      </c>
    </row>
    <row r="279" spans="2:3">
      <c r="B279" s="16">
        <v>0.21</v>
      </c>
      <c r="C279" s="16">
        <v>0.67</v>
      </c>
    </row>
    <row r="280" spans="2:3">
      <c r="B280" s="16">
        <v>1.43</v>
      </c>
      <c r="C280" s="16">
        <v>0.54</v>
      </c>
    </row>
    <row r="281" spans="2:3">
      <c r="B281" s="16">
        <v>1.32</v>
      </c>
      <c r="C281" s="16">
        <v>-0.02</v>
      </c>
    </row>
    <row r="282" spans="2:3">
      <c r="B282" s="16">
        <v>-0.56999999999999995</v>
      </c>
      <c r="C282" s="16">
        <v>-0.64</v>
      </c>
    </row>
    <row r="283" spans="2:3">
      <c r="B283" s="16">
        <v>-1.52</v>
      </c>
      <c r="C283" s="16">
        <v>0.37</v>
      </c>
    </row>
    <row r="284" spans="2:3">
      <c r="B284" s="16">
        <v>-1.01</v>
      </c>
      <c r="C284" s="16">
        <v>-0.42</v>
      </c>
    </row>
    <row r="285" spans="2:3">
      <c r="B285" s="16">
        <v>-0.9</v>
      </c>
      <c r="C285" s="16">
        <v>0.9</v>
      </c>
    </row>
    <row r="286" spans="2:3">
      <c r="B286" s="16">
        <v>-0.43</v>
      </c>
      <c r="C286" s="16">
        <v>-0.37</v>
      </c>
    </row>
    <row r="287" spans="2:3">
      <c r="B287" s="16">
        <v>-0.77</v>
      </c>
      <c r="C287" s="16">
        <v>-0.44</v>
      </c>
    </row>
    <row r="288" spans="2:3">
      <c r="B288" s="16">
        <v>2.67</v>
      </c>
      <c r="C288" s="16">
        <v>-0.56000000000000005</v>
      </c>
    </row>
    <row r="289" spans="2:3">
      <c r="B289" s="16">
        <v>1.99</v>
      </c>
      <c r="C289" s="16">
        <v>-0.81</v>
      </c>
    </row>
    <row r="290" spans="2:3">
      <c r="B290" s="16">
        <v>0.44</v>
      </c>
      <c r="C290" s="16">
        <v>0.42</v>
      </c>
    </row>
    <row r="291" spans="2:3">
      <c r="B291" s="16">
        <v>0.47</v>
      </c>
      <c r="C291" s="16">
        <v>0.63</v>
      </c>
    </row>
    <row r="292" spans="2:3">
      <c r="B292" s="16">
        <v>-0.16</v>
      </c>
      <c r="C292" s="16">
        <v>-0.06</v>
      </c>
    </row>
    <row r="293" spans="2:3">
      <c r="B293" s="16">
        <v>-1.6</v>
      </c>
      <c r="C293" s="16">
        <v>0.14000000000000001</v>
      </c>
    </row>
    <row r="294" spans="2:3">
      <c r="B294" s="16">
        <v>-1.3</v>
      </c>
      <c r="C294" s="16">
        <v>0.52</v>
      </c>
    </row>
    <row r="295" spans="2:3">
      <c r="B295" s="16">
        <v>-0.38</v>
      </c>
      <c r="C295" s="16">
        <v>0.5</v>
      </c>
    </row>
    <row r="296" spans="2:3">
      <c r="B296" s="16">
        <v>0.08</v>
      </c>
      <c r="C296" s="16">
        <v>-0.2</v>
      </c>
    </row>
    <row r="297" spans="2:3">
      <c r="B297" s="16">
        <v>1.37</v>
      </c>
      <c r="C297" s="16">
        <v>0.68</v>
      </c>
    </row>
    <row r="298" spans="2:3">
      <c r="B298" s="16">
        <v>0.14000000000000001</v>
      </c>
      <c r="C298" s="16">
        <v>-1.17</v>
      </c>
    </row>
    <row r="299" spans="2:3">
      <c r="B299" s="16">
        <v>0.06</v>
      </c>
      <c r="C299" s="16">
        <v>-0.88</v>
      </c>
    </row>
    <row r="300" spans="2:3">
      <c r="B300" s="16">
        <v>-0.41</v>
      </c>
      <c r="C300" s="16">
        <v>-0.96</v>
      </c>
    </row>
    <row r="301" spans="2:3">
      <c r="B301" s="16">
        <v>-0.54</v>
      </c>
      <c r="C301" s="16">
        <v>-1.02</v>
      </c>
    </row>
    <row r="302" spans="2:3">
      <c r="B302" s="16">
        <v>-0.34</v>
      </c>
      <c r="C302" s="16">
        <v>-0.13</v>
      </c>
    </row>
    <row r="303" spans="2:3">
      <c r="B303" s="16">
        <v>-1.07</v>
      </c>
      <c r="C303" s="16">
        <v>-0.83</v>
      </c>
    </row>
    <row r="304" spans="2:3">
      <c r="B304" s="16">
        <v>0.04</v>
      </c>
      <c r="C304" s="16">
        <v>-0.26</v>
      </c>
    </row>
    <row r="305" spans="2:3">
      <c r="B305" s="16">
        <v>-0.37</v>
      </c>
      <c r="C305" s="16">
        <v>0.78</v>
      </c>
    </row>
    <row r="306" spans="2:3">
      <c r="B306" s="16">
        <v>-0.83</v>
      </c>
      <c r="C306" s="16">
        <v>1.38</v>
      </c>
    </row>
    <row r="307" spans="2:3">
      <c r="B307" s="16">
        <v>1.34</v>
      </c>
      <c r="C307" s="16">
        <v>0.64</v>
      </c>
    </row>
    <row r="308" spans="2:3">
      <c r="B308" s="16">
        <v>0.56000000000000005</v>
      </c>
      <c r="C308" s="16">
        <v>0.51</v>
      </c>
    </row>
    <row r="309" spans="2:3">
      <c r="B309" s="16">
        <v>0.19</v>
      </c>
      <c r="C309" s="16">
        <v>-0.56000000000000005</v>
      </c>
    </row>
    <row r="310" spans="2:3">
      <c r="B310" s="16">
        <v>0.43</v>
      </c>
      <c r="C310" s="16">
        <v>-1.29</v>
      </c>
    </row>
    <row r="311" spans="2:3">
      <c r="B311" s="16">
        <v>0.91</v>
      </c>
      <c r="C311" s="16">
        <v>-0.02</v>
      </c>
    </row>
    <row r="312" spans="2:3">
      <c r="B312" s="16">
        <v>0.43</v>
      </c>
      <c r="C312" s="16">
        <v>-0.47</v>
      </c>
    </row>
    <row r="313" spans="2:3">
      <c r="B313" s="16">
        <v>0.18</v>
      </c>
      <c r="C313" s="16">
        <v>0.76</v>
      </c>
    </row>
    <row r="314" spans="2:3">
      <c r="B314" s="16">
        <v>0.21</v>
      </c>
      <c r="C314" s="16">
        <v>0.88</v>
      </c>
    </row>
    <row r="315" spans="2:3">
      <c r="B315" s="16">
        <v>0.02</v>
      </c>
      <c r="C315" s="16">
        <v>0.86</v>
      </c>
    </row>
    <row r="316" spans="2:3">
      <c r="B316" s="16">
        <v>-0.37</v>
      </c>
      <c r="C316" s="16">
        <v>0.76</v>
      </c>
    </row>
    <row r="317" spans="2:3">
      <c r="B317" s="16">
        <v>-1.81</v>
      </c>
      <c r="C317" s="16">
        <v>0.52</v>
      </c>
    </row>
    <row r="318" spans="2:3">
      <c r="B318" s="16">
        <v>-1.1000000000000001</v>
      </c>
      <c r="C318" s="16">
        <v>0.16</v>
      </c>
    </row>
    <row r="319" spans="2:3">
      <c r="B319" s="16">
        <v>-0.57999999999999996</v>
      </c>
      <c r="C319" s="16">
        <v>-0.49</v>
      </c>
    </row>
    <row r="320" spans="2:3">
      <c r="B320" s="16">
        <v>0.84</v>
      </c>
      <c r="C320" s="16">
        <v>-0.64</v>
      </c>
    </row>
    <row r="321" spans="2:3">
      <c r="B321" s="16">
        <v>0.44</v>
      </c>
      <c r="C321" s="16">
        <v>-0.21</v>
      </c>
    </row>
    <row r="322" spans="2:3">
      <c r="B322" s="16">
        <v>0.72</v>
      </c>
      <c r="C322" s="16">
        <v>-0.08</v>
      </c>
    </row>
    <row r="323" spans="2:3">
      <c r="C323" s="16">
        <v>0.28999999999999998</v>
      </c>
    </row>
    <row r="324" spans="2:3">
      <c r="C324" s="16">
        <v>-0.28999999999999998</v>
      </c>
    </row>
    <row r="325" spans="2:3">
      <c r="C325" s="16">
        <v>-0.31</v>
      </c>
    </row>
    <row r="326" spans="2:3">
      <c r="C326" s="16">
        <v>0.4</v>
      </c>
    </row>
    <row r="327" spans="2:3">
      <c r="C327" s="16">
        <v>-0.28999999999999998</v>
      </c>
    </row>
    <row r="328" spans="2:3">
      <c r="C328" s="16">
        <v>0.4</v>
      </c>
    </row>
    <row r="329" spans="2:3">
      <c r="C329" s="16">
        <v>0.47</v>
      </c>
    </row>
    <row r="330" spans="2:3">
      <c r="C330" s="16">
        <v>0.33</v>
      </c>
    </row>
    <row r="331" spans="2:3">
      <c r="C331" s="16">
        <v>-0.47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3"/>
  <sheetViews>
    <sheetView workbookViewId="0"/>
  </sheetViews>
  <sheetFormatPr defaultRowHeight="15"/>
  <cols>
    <col min="1" max="1" width="4.44140625" style="1" customWidth="1"/>
    <col min="2" max="2" width="79.88671875" style="1" customWidth="1"/>
    <col min="3" max="3" width="8.88671875" style="1"/>
  </cols>
  <sheetData>
    <row r="1" spans="2:2" ht="30">
      <c r="B1" s="102" t="s">
        <v>293</v>
      </c>
    </row>
    <row r="45" spans="2:2" ht="30">
      <c r="B45" s="102" t="s">
        <v>294</v>
      </c>
    </row>
    <row r="89" spans="2:2" ht="30">
      <c r="B89" s="102" t="s">
        <v>295</v>
      </c>
    </row>
    <row r="133" spans="2:2" ht="30">
      <c r="B133" s="102" t="s">
        <v>296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Charts</vt:lpstr>
      <vt:lpstr>Documentation</vt:lpstr>
      <vt:lpstr>Statistics</vt:lpstr>
      <vt:lpstr>Input_Data</vt:lpstr>
      <vt:lpstr>Periodograms</vt:lpstr>
      <vt:lpstr>DeltaTsite</vt:lpstr>
      <vt:lpstr>KyrBP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Puetz</dc:creator>
  <cp:lastModifiedBy>Steve Puetz</cp:lastModifiedBy>
  <dcterms:created xsi:type="dcterms:W3CDTF">2009-08-04T19:42:33Z</dcterms:created>
  <dcterms:modified xsi:type="dcterms:W3CDTF">2010-10-04T06:09:13Z</dcterms:modified>
</cp:coreProperties>
</file>